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0490" windowHeight="7035" tabRatio="932"/>
  </bookViews>
  <sheets>
    <sheet name="Corte de grama " sheetId="7" r:id="rId1"/>
    <sheet name="Uniforme - EPI" sheetId="10" r:id="rId2"/>
    <sheet name="Ferramentas e Equipamentos" sheetId="11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24" i="10"/>
  <c r="I156" i="7"/>
  <c r="I150"/>
  <c r="B138"/>
  <c r="B136"/>
  <c r="B131"/>
  <c r="B130"/>
  <c r="B129"/>
  <c r="B128"/>
  <c r="B127"/>
  <c r="J126"/>
  <c r="I126"/>
  <c r="H119"/>
  <c r="H117"/>
  <c r="I106"/>
  <c r="I105"/>
  <c r="H88"/>
  <c r="H84"/>
  <c r="H73"/>
  <c r="J56"/>
  <c r="J62" s="1"/>
  <c r="I56"/>
  <c r="I62" s="1"/>
  <c r="H47"/>
  <c r="H36"/>
  <c r="J33"/>
  <c r="J38" s="1"/>
  <c r="J49" s="1"/>
  <c r="J59" s="1"/>
  <c r="J66" s="1"/>
  <c r="J76" s="1"/>
  <c r="J86" s="1"/>
  <c r="J91" s="1"/>
  <c r="J97" s="1"/>
  <c r="I33"/>
  <c r="I38" s="1"/>
  <c r="I49" s="1"/>
  <c r="I59" s="1"/>
  <c r="I66" s="1"/>
  <c r="I76" s="1"/>
  <c r="I86" s="1"/>
  <c r="I91" s="1"/>
  <c r="I97" s="1"/>
  <c r="J30"/>
  <c r="J82" s="1"/>
  <c r="I30"/>
  <c r="I87" s="1"/>
  <c r="I88" s="1"/>
  <c r="I93" s="1"/>
  <c r="F12"/>
  <c r="B163" s="1"/>
  <c r="I107" l="1"/>
  <c r="I136" s="1"/>
  <c r="J70"/>
  <c r="J83"/>
  <c r="J81"/>
  <c r="J34"/>
  <c r="J69"/>
  <c r="J68"/>
  <c r="J80"/>
  <c r="J79"/>
  <c r="J77"/>
  <c r="J35"/>
  <c r="J72"/>
  <c r="I78"/>
  <c r="I83"/>
  <c r="I82"/>
  <c r="I79"/>
  <c r="J87"/>
  <c r="J88" s="1"/>
  <c r="J93" s="1"/>
  <c r="I68"/>
  <c r="I72"/>
  <c r="J67"/>
  <c r="J73" s="1"/>
  <c r="J129" s="1"/>
  <c r="J71"/>
  <c r="I77"/>
  <c r="I81"/>
  <c r="J127"/>
  <c r="I67"/>
  <c r="I71"/>
  <c r="I127"/>
  <c r="I80"/>
  <c r="I35"/>
  <c r="I70"/>
  <c r="I34"/>
  <c r="I69"/>
  <c r="J78"/>
  <c r="J84" s="1"/>
  <c r="J92" s="1"/>
  <c r="J36" l="1"/>
  <c r="J94"/>
  <c r="J130" s="1"/>
  <c r="I84"/>
  <c r="I92" s="1"/>
  <c r="I94" s="1"/>
  <c r="I130" s="1"/>
  <c r="I36"/>
  <c r="I73"/>
  <c r="I129" s="1"/>
  <c r="E47" i="10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4"/>
  <c r="G34" s="1"/>
  <c r="E33"/>
  <c r="G33" s="1"/>
  <c r="E32"/>
  <c r="G32" s="1"/>
  <c r="E31"/>
  <c r="G31" s="1"/>
  <c r="E30"/>
  <c r="G30" s="1"/>
  <c r="E29"/>
  <c r="G29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9"/>
  <c r="G9" s="1"/>
  <c r="E8"/>
  <c r="G8" s="1"/>
  <c r="E7"/>
  <c r="G7" s="1"/>
  <c r="E6"/>
  <c r="G6" s="1"/>
  <c r="E5"/>
  <c r="G5" s="1"/>
  <c r="E4"/>
  <c r="G4" s="1"/>
  <c r="E24" i="11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E7"/>
  <c r="G7" s="1"/>
  <c r="E6"/>
  <c r="G6" s="1"/>
  <c r="E5"/>
  <c r="G5" s="1"/>
  <c r="E4"/>
  <c r="G4" s="1"/>
  <c r="E3"/>
  <c r="G3" s="1"/>
  <c r="J46" i="7" l="1"/>
  <c r="J45"/>
  <c r="J42"/>
  <c r="J40"/>
  <c r="J44"/>
  <c r="J41"/>
  <c r="J60"/>
  <c r="J39"/>
  <c r="J43"/>
  <c r="I60"/>
  <c r="I46"/>
  <c r="I42"/>
  <c r="I43"/>
  <c r="I39"/>
  <c r="I45"/>
  <c r="I41"/>
  <c r="I44"/>
  <c r="I47"/>
  <c r="I61" s="1"/>
  <c r="I40"/>
  <c r="G25" i="11"/>
  <c r="G48" i="10"/>
  <c r="G35"/>
  <c r="G10"/>
  <c r="J47" i="7" l="1"/>
  <c r="J61" s="1"/>
  <c r="J63" s="1"/>
  <c r="J128" s="1"/>
  <c r="I63"/>
  <c r="I128" s="1"/>
  <c r="I101" l="1"/>
  <c r="I131" s="1"/>
  <c r="I132" s="1"/>
  <c r="I134" s="1"/>
  <c r="J101"/>
  <c r="J131" s="1"/>
  <c r="J132" s="1"/>
  <c r="J134" s="1"/>
  <c r="I135" l="1"/>
  <c r="I137" s="1"/>
  <c r="I111" l="1"/>
  <c r="I112" s="1"/>
  <c r="I121" s="1"/>
  <c r="I122" s="1"/>
  <c r="I115" s="1"/>
  <c r="I123" l="1"/>
  <c r="I116"/>
  <c r="I114"/>
  <c r="I155" s="1"/>
  <c r="I158" s="1"/>
  <c r="I117" l="1"/>
  <c r="I138" s="1"/>
  <c r="I139" s="1"/>
  <c r="I140" s="1"/>
  <c r="I157" l="1"/>
  <c r="G163"/>
  <c r="H163" s="1"/>
  <c r="I163" s="1"/>
</calcChain>
</file>

<file path=xl/sharedStrings.xml><?xml version="1.0" encoding="utf-8"?>
<sst xmlns="http://schemas.openxmlformats.org/spreadsheetml/2006/main" count="366" uniqueCount="234">
  <si>
    <t>-</t>
  </si>
  <si>
    <t>VALOR (R$)</t>
  </si>
  <si>
    <t>Adicional Noturno</t>
  </si>
  <si>
    <t>%</t>
  </si>
  <si>
    <t>Outros (especificar)</t>
  </si>
  <si>
    <t>Lucro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</si>
  <si>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</si>
  <si>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</si>
  <si>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</si>
  <si>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</si>
  <si>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</si>
  <si>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</si>
  <si>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</si>
  <si>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</si>
  <si>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</si>
  <si>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</si>
  <si>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</si>
  <si>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</si>
  <si>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</si>
  <si>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</si>
  <si>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TOTAL SUBMÓDULO 4.1</t>
  </si>
  <si>
    <t>Nota(1):</t>
  </si>
  <si>
    <t>TOTAL SUBMÓDULO 4.2</t>
  </si>
  <si>
    <t>Afastamento Maternidade</t>
  </si>
  <si>
    <t>TOTAL</t>
  </si>
  <si>
    <t>4.1</t>
  </si>
  <si>
    <t>4.2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</si>
  <si>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</si>
  <si>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</si>
  <si>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</si>
  <si>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</si>
  <si>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</si>
  <si>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</si>
  <si>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</si>
  <si>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</si>
  <si>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</si>
  <si>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</si>
  <si>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</si>
  <si>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</si>
  <si>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</si>
  <si>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</si>
  <si>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</si>
  <si>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</si>
  <si>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</si>
  <si>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</si>
  <si>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</si>
  <si>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</si>
  <si>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</si>
  <si>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</si>
  <si>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</si>
  <si>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Discriminação dos Serviços</t>
  </si>
  <si>
    <t>Data de apresentação da proposta</t>
  </si>
  <si>
    <t>Município</t>
  </si>
  <si>
    <t>Nº de meses de execução contratual</t>
  </si>
  <si>
    <t>Unidade de Medida</t>
  </si>
  <si>
    <t>Identificação do Serviço</t>
  </si>
  <si>
    <t>TRIBUTOS</t>
  </si>
  <si>
    <t>C.1</t>
  </si>
  <si>
    <t>C.2</t>
  </si>
  <si>
    <t>C.3</t>
  </si>
  <si>
    <t>a)</t>
  </si>
  <si>
    <t>Tributos % = To = .............................................................</t>
  </si>
  <si>
    <t>b)</t>
  </si>
  <si>
    <t>c)</t>
  </si>
  <si>
    <t>Po / (1 - To) = P1 = ..............................................................................</t>
  </si>
  <si>
    <t>Valor dos Tributos = P1 - Po</t>
  </si>
  <si>
    <t>Ano do Acordo, Convenção ou Dissídio Coletivo</t>
  </si>
  <si>
    <t>Dados para composição dos custos referentes à mão-de-obra</t>
  </si>
  <si>
    <t>Classificação Brasileira de Ocupações (CBO)</t>
  </si>
  <si>
    <t xml:space="preserve">Adicional Periculosidade </t>
  </si>
  <si>
    <t>Adicional Insalubridade</t>
  </si>
  <si>
    <t>Adicional de Hora Noturna Reduzida</t>
  </si>
  <si>
    <t>Adicional de Hora Extra no Feriado Trabalhado</t>
  </si>
  <si>
    <t>MÓDULO 2 – ENCARGOS E BENEFÍCIOS ANUAIS, MENSAIS E DIÁRIOS</t>
  </si>
  <si>
    <t>13º Salário, Férias e Adicional de Férias</t>
  </si>
  <si>
    <r>
      <t>13 (Décimo-terceiro) salário</t>
    </r>
    <r>
      <rPr>
        <sz val="10"/>
        <color indexed="10"/>
        <rFont val="Arial"/>
        <family val="2"/>
      </rPr>
      <t xml:space="preserve"> </t>
    </r>
  </si>
  <si>
    <t>TOTAL SUBMÓDULO 2.1</t>
  </si>
  <si>
    <t>GPS, FGTS e Outras Contribuições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</si>
  <si>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</si>
  <si>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</si>
  <si>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</si>
  <si>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</si>
  <si>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</si>
  <si>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</si>
  <si>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</si>
  <si>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</si>
  <si>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</si>
  <si>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</si>
  <si>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</si>
  <si>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</si>
  <si>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 xml:space="preserve">Transporte 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</si>
  <si>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</si>
  <si>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</si>
  <si>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</si>
  <si>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</si>
  <si>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</si>
  <si>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</si>
  <si>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</si>
  <si>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</si>
  <si>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</si>
  <si>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</si>
  <si>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</si>
  <si>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</si>
  <si>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</si>
  <si>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</si>
  <si>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</si>
  <si>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TOTAL DO MÓDULO 3</t>
  </si>
  <si>
    <t>MÓDULO 4 – CUSTO DE REPOSIÇÃO DO PROFISSIONAL AUSENTE</t>
  </si>
  <si>
    <t>Submódulo 4.1 - Ausências Legais</t>
  </si>
  <si>
    <r>
      <t>Férias</t>
    </r>
    <r>
      <rPr>
        <sz val="10"/>
        <rFont val="Arial"/>
        <family val="2"/>
      </rPr>
      <t xml:space="preserve"> </t>
    </r>
  </si>
  <si>
    <t>Ausências Legais</t>
  </si>
  <si>
    <t>Licença Paternidade</t>
  </si>
  <si>
    <r>
      <t>Ausência por Acidente de Trabalho</t>
    </r>
    <r>
      <rPr>
        <sz val="10"/>
        <color indexed="10"/>
        <rFont val="Arial"/>
        <family val="2"/>
      </rPr>
      <t xml:space="preserve"> </t>
    </r>
  </si>
  <si>
    <t>Submódulo 4.2 - Intrajornada</t>
  </si>
  <si>
    <t>Intervalo para Repouso ou Alimentação</t>
  </si>
  <si>
    <t>QUADRO-RESUMO DO MÓDULO 4 - CUSTO DE REPOSIÇÃO DO PROFISSIONAL AUSENTE</t>
  </si>
  <si>
    <t>Módulo 4 - Custo de Reposição do Profissional Ausente</t>
  </si>
  <si>
    <t>Intrajornada</t>
  </si>
  <si>
    <t>TOTAL DO MÓDULO 4</t>
  </si>
  <si>
    <t>MÓDULO 5 – INSUMOS DIVERSOS</t>
  </si>
  <si>
    <t>TOTAL DO MÓDULO 5</t>
  </si>
  <si>
    <t>TOTAL DO MÓDULO 6</t>
  </si>
  <si>
    <t>(Total dos Módulos 1, 2, 3, 4 e 5+ Custos indiretos + lucro)= Po = ...................................</t>
  </si>
  <si>
    <r>
      <rPr>
        <sz val="10"/>
        <rFont val="Arial"/>
        <family val="2"/>
      </rPr>
      <t>Férias e Adicional de Férias</t>
    </r>
  </si>
  <si>
    <t>QUADRO RESUMO DO CUSTO</t>
  </si>
  <si>
    <t>QUANTIDADE DE EMPREGADOS</t>
  </si>
  <si>
    <t>TOTAL DO CUSTO DOS EMPREGADOS</t>
  </si>
  <si>
    <t>MÓDULO 7 – CUSTOS INDIRETOS, TRIBUTOS E LUCRO</t>
  </si>
  <si>
    <t>TOTAL DO MÓDULO 7</t>
  </si>
  <si>
    <t>TOTAL POR EMPREGADO</t>
  </si>
  <si>
    <t>VALOR (R$) MENSAL</t>
  </si>
  <si>
    <t>PREÇO TOTAL 12 MESES</t>
  </si>
  <si>
    <t>Item</t>
  </si>
  <si>
    <t xml:space="preserve">Item </t>
  </si>
  <si>
    <t>Unid</t>
  </si>
  <si>
    <t>Tributos Estadual (especificar)</t>
  </si>
  <si>
    <t>Tipo de Serviços</t>
  </si>
  <si>
    <r>
      <t xml:space="preserve">Uniformes  e EPI </t>
    </r>
    <r>
      <rPr>
        <b/>
        <sz val="10"/>
        <rFont val="Arial"/>
        <family val="2"/>
      </rPr>
      <t xml:space="preserve"> (obrigatório anexar planilha com detalhamento)</t>
    </r>
  </si>
  <si>
    <t>Protetor auricular</t>
  </si>
  <si>
    <t xml:space="preserve">Outros (especificar) </t>
  </si>
  <si>
    <t xml:space="preserve">Exames admissionais, periódicos e demissionais </t>
  </si>
  <si>
    <t>Qtde estimada Mês</t>
  </si>
  <si>
    <t>metros quadrados</t>
  </si>
  <si>
    <t>Corte de Grama e Roçada</t>
  </si>
  <si>
    <t>TOTAL GERAL ( EMPREGADOS + MÁQUINAS, EQUIPAMENTOS, FERRAMENTAS)</t>
  </si>
  <si>
    <t>Quantidade mensal a executar</t>
  </si>
  <si>
    <t>VALOR MENSAL  1 Operador Máq. Costal</t>
  </si>
  <si>
    <t>Operador Maq Costal</t>
  </si>
  <si>
    <t xml:space="preserve">VALOR TOTAL MENSAL </t>
  </si>
  <si>
    <t>Reposição por auxílio doença</t>
  </si>
  <si>
    <t>Multa do FGTS do Aviso Prévio Indenizado</t>
  </si>
  <si>
    <t>Multa do FGTS nas recisões sem justa causa</t>
  </si>
  <si>
    <t>Tributos Municipais (ISSQN)</t>
  </si>
  <si>
    <t>Tributos Federais (Pis e Cofis)</t>
  </si>
  <si>
    <t>VALOR TOTAL  DOS EMPREGADOS</t>
  </si>
  <si>
    <t>MÓDULO 6 – Ferramentas, Máquinas Roçadeiras costais. Outros</t>
  </si>
  <si>
    <t>Identificação</t>
  </si>
  <si>
    <t>Quant. (a)</t>
  </si>
  <si>
    <t>Valor Unitário        (b)</t>
  </si>
  <si>
    <t>Total (c) = a x b</t>
  </si>
  <si>
    <t>Vida útil em meses (d)</t>
  </si>
  <si>
    <t>Valor mensal (e) = c / d</t>
  </si>
  <si>
    <t>1</t>
  </si>
  <si>
    <t>Boné ou gorro</t>
  </si>
  <si>
    <t>2</t>
  </si>
  <si>
    <t>Bota de PVC de cano longo (par)</t>
  </si>
  <si>
    <t>3</t>
  </si>
  <si>
    <t>Bota de proteção de cano curto (par)</t>
  </si>
  <si>
    <t>4</t>
  </si>
  <si>
    <t>Calças compridas de tecido apropriado ao serviço e ao clima da cidade e de boa qualidade</t>
  </si>
  <si>
    <t>5</t>
  </si>
  <si>
    <t>Camisas de manga curta, de malha ou tecido apropriado para o clima da cidade, de boa qualidade, contendo a identificação da Contratada</t>
  </si>
  <si>
    <t>6</t>
  </si>
  <si>
    <t>Meia (par)</t>
  </si>
  <si>
    <t>Total  (c) = a x b</t>
  </si>
  <si>
    <t>Vida Útil (meses)</t>
  </si>
  <si>
    <t>Capa de chuva</t>
  </si>
  <si>
    <t>Capacete</t>
  </si>
  <si>
    <t>Cinto porta-ferramenta</t>
  </si>
  <si>
    <t>Luva de borracha (par)</t>
  </si>
  <si>
    <t>Luva de raspa de couro (par)</t>
  </si>
  <si>
    <t>Óculos de proteção</t>
  </si>
  <si>
    <t>Perneira (par)</t>
  </si>
  <si>
    <t>Valor Unitário      (b)</t>
  </si>
  <si>
    <t>Caixa para Ferramentas</t>
  </si>
  <si>
    <t>Carro de mão</t>
  </si>
  <si>
    <t>Cortador de grama (carrinho)</t>
  </si>
  <si>
    <t>Enxada</t>
  </si>
  <si>
    <t>Facão</t>
  </si>
  <si>
    <t>Foice</t>
  </si>
  <si>
    <t>Motor serra elétrica ou a gasolina</t>
  </si>
  <si>
    <t>Pá</t>
  </si>
  <si>
    <t>Pulverizador de 20l</t>
  </si>
  <si>
    <t>Rede de proteção de guarda-corpo</t>
  </si>
  <si>
    <t>Soprador, sugador e triturador de folhas portátil de 2.500W</t>
  </si>
  <si>
    <t>Tesoura de poda (grande)</t>
  </si>
  <si>
    <t>Tesoura de poda (média)</t>
  </si>
  <si>
    <t>Vassoura de piaçava</t>
  </si>
  <si>
    <t>Pato Branco</t>
  </si>
  <si>
    <t>UNIFORME: Operador Maq Costal</t>
  </si>
  <si>
    <t>EPI: Operador Maq Costal</t>
  </si>
  <si>
    <t>Custo do m²</t>
  </si>
  <si>
    <t xml:space="preserve">Total estimado mês </t>
  </si>
  <si>
    <t>Total estimado para 12 meses</t>
  </si>
  <si>
    <t xml:space="preserve">Serviços </t>
  </si>
  <si>
    <t>Manutenção de área verde, corte de grama, roçada e capinagem</t>
  </si>
  <si>
    <t>Valor total mensal estimado (5 A)</t>
  </si>
  <si>
    <t>Valor total mensal estimado (5 C)</t>
  </si>
  <si>
    <t>Ferramentas (6A)</t>
  </si>
  <si>
    <t>Valor total mensal estimado (6 A)</t>
  </si>
  <si>
    <t>Aparador de Grama Eletrico</t>
  </si>
  <si>
    <t>Fio/Cordão</t>
  </si>
  <si>
    <t>Combustivel - Gasolina, Diesel</t>
  </si>
  <si>
    <t>Engraxadeira</t>
  </si>
  <si>
    <t>Óleo Lubrificante</t>
  </si>
  <si>
    <t>Saco de lixo para coleta de resíduos orgânicos (folhas, frutos, grama cortada, etc.)</t>
  </si>
  <si>
    <t>Maquina Roçadeira Costal</t>
  </si>
  <si>
    <t xml:space="preserve">Rastelo </t>
  </si>
  <si>
    <t>Rastelagem  e Coleta de Resíduos</t>
  </si>
  <si>
    <t>Coletores</t>
  </si>
  <si>
    <t>VALOR MENSAL  1 coletor de resíduos</t>
  </si>
  <si>
    <t>Lanche - Cla 14ª da CCT</t>
  </si>
  <si>
    <t>Auxílio-Refeição/Alimentação  - Cla 15ª da CCT (Aux x 80% x 13/12)</t>
  </si>
  <si>
    <t>Assistência Médica e Familiar - Cla 16ª da CCT</t>
  </si>
  <si>
    <t>Assistência Social e Familiar - Cla 17ª da CCT</t>
  </si>
  <si>
    <t>Fundo de Formação Profissional - Cla 23ª da CCT</t>
  </si>
  <si>
    <t>UNIFORME: Coletor de Resíduos</t>
  </si>
  <si>
    <t>FERRAMENTAS, MÁQUINAS, EQUIPAMENTOS</t>
  </si>
  <si>
    <r>
      <t>Ferramentas  e equipamentos (pá, vassoura, rastelo, saco de lixo, outros) (</t>
    </r>
    <r>
      <rPr>
        <b/>
        <sz val="10"/>
        <rFont val="Arial"/>
        <family val="2"/>
      </rPr>
      <t>Obrigtório anexar planilha com detalhamento)</t>
    </r>
  </si>
  <si>
    <t>TUPÃ PATO BRANCO - VL. UNIT. R$ 5,00</t>
  </si>
  <si>
    <t>CUSTOS INDIRETOS (DESPESAS ADM. E OPERACIONAIS), TRIBUTOS E LUCRO</t>
  </si>
  <si>
    <t>Custos Indiretos (Despesas Adm e Operacionais)</t>
  </si>
  <si>
    <t>Item 2 - MANUTENÇÃO DE AREA VERDE, CORTE DE GRAMA, ROÇADA E CAPINAGEM: despraguejamento (mecânico). Incluso rastelamento, carregamento, transporte e descarte de resíduos orgânicos, destinado ao atendimento da Secretaria de Educação e Cultura</t>
  </si>
  <si>
    <t>2025/2026</t>
  </si>
</sst>
</file>

<file path=xl/styles.xml><?xml version="1.0" encoding="utf-8"?>
<styleSheet xmlns="http://schemas.openxmlformats.org/spreadsheetml/2006/main">
  <numFmts count="8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 &quot;#,##0.00_);[Red]\(&quot;R$ &quot;#,##0.00\)"/>
    <numFmt numFmtId="167" formatCode="_(&quot;R$ &quot;* #,##0.00_);_(&quot;R$ &quot;* \(#,##0.00\);_(&quot;R$ &quot;* &quot;-&quot;??_);_(@_)"/>
    <numFmt numFmtId="168" formatCode="0.0%"/>
    <numFmt numFmtId="169" formatCode="0.000%"/>
    <numFmt numFmtId="170" formatCode="#,##0.00_ ;\-#,##0.00\ "/>
    <numFmt numFmtId="171" formatCode="_(&quot;R$ &quot;* #,##0.0000_);_(&quot;R$ &quot;* \(#,##0.0000\);_(&quot;R$ &quot;* &quot;-&quot;??_);_(@_)"/>
  </numFmts>
  <fonts count="1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249">
    <xf numFmtId="0" fontId="0" fillId="0" borderId="0" xfId="0"/>
    <xf numFmtId="2" fontId="0" fillId="0" borderId="0" xfId="0" applyNumberFormat="1"/>
    <xf numFmtId="10" fontId="0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3" applyFont="1"/>
    <xf numFmtId="165" fontId="0" fillId="0" borderId="0" xfId="3" applyFont="1" applyBorder="1"/>
    <xf numFmtId="0" fontId="0" fillId="0" borderId="0" xfId="0" applyBorder="1"/>
    <xf numFmtId="0" fontId="7" fillId="3" borderId="0" xfId="0" applyFont="1" applyFill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165" fontId="0" fillId="3" borderId="0" xfId="3" applyFont="1" applyFill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165" fontId="0" fillId="3" borderId="42" xfId="3" applyFont="1" applyFill="1" applyBorder="1"/>
    <xf numFmtId="2" fontId="2" fillId="3" borderId="42" xfId="0" applyNumberFormat="1" applyFont="1" applyFill="1" applyBorder="1"/>
    <xf numFmtId="2" fontId="2" fillId="3" borderId="0" xfId="0" applyNumberFormat="1" applyFont="1" applyFill="1" applyBorder="1"/>
    <xf numFmtId="0" fontId="2" fillId="3" borderId="42" xfId="0" applyFont="1" applyFill="1" applyBorder="1" applyAlignment="1">
      <alignment horizontal="center"/>
    </xf>
    <xf numFmtId="2" fontId="0" fillId="3" borderId="42" xfId="0" applyNumberFormat="1" applyFont="1" applyFill="1" applyBorder="1"/>
    <xf numFmtId="2" fontId="1" fillId="3" borderId="42" xfId="0" applyNumberFormat="1" applyFont="1" applyFill="1" applyBorder="1"/>
    <xf numFmtId="2" fontId="0" fillId="3" borderId="42" xfId="0" applyNumberFormat="1" applyFont="1" applyFill="1" applyBorder="1" applyAlignment="1">
      <alignment horizontal="center"/>
    </xf>
    <xf numFmtId="170" fontId="2" fillId="3" borderId="27" xfId="3" applyNumberFormat="1" applyFont="1" applyFill="1" applyBorder="1" applyAlignment="1">
      <alignment horizontal="center"/>
    </xf>
    <xf numFmtId="0" fontId="0" fillId="3" borderId="0" xfId="0" applyFill="1"/>
    <xf numFmtId="165" fontId="2" fillId="3" borderId="1" xfId="3" applyFont="1" applyFill="1" applyBorder="1"/>
    <xf numFmtId="165" fontId="0" fillId="3" borderId="1" xfId="3" applyFont="1" applyFill="1" applyBorder="1"/>
    <xf numFmtId="0" fontId="1" fillId="3" borderId="0" xfId="0" applyFont="1" applyFill="1" applyAlignment="1">
      <alignment horizontal="left"/>
    </xf>
    <xf numFmtId="14" fontId="1" fillId="3" borderId="1" xfId="0" applyNumberFormat="1" applyFont="1" applyFill="1" applyBorder="1" applyAlignment="1">
      <alignment horizontal="center"/>
    </xf>
    <xf numFmtId="0" fontId="1" fillId="3" borderId="12" xfId="0" applyFont="1" applyFill="1" applyBorder="1" applyAlignment="1"/>
    <xf numFmtId="0" fontId="1" fillId="3" borderId="42" xfId="0" applyFont="1" applyFill="1" applyBorder="1" applyAlignment="1"/>
    <xf numFmtId="166" fontId="2" fillId="3" borderId="28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5" fontId="0" fillId="3" borderId="28" xfId="3" applyFont="1" applyFill="1" applyBorder="1"/>
    <xf numFmtId="10" fontId="3" fillId="3" borderId="1" xfId="2" applyNumberFormat="1" applyFont="1" applyFill="1" applyBorder="1" applyAlignment="1">
      <alignment horizontal="center"/>
    </xf>
    <xf numFmtId="10" fontId="1" fillId="3" borderId="1" xfId="2" applyNumberFormat="1" applyFill="1" applyBorder="1" applyAlignment="1">
      <alignment horizontal="center"/>
    </xf>
    <xf numFmtId="165" fontId="2" fillId="3" borderId="28" xfId="3" applyFont="1" applyFill="1" applyBorder="1" applyAlignment="1"/>
    <xf numFmtId="165" fontId="2" fillId="3" borderId="1" xfId="3" applyFont="1" applyFill="1" applyBorder="1" applyAlignment="1"/>
    <xf numFmtId="2" fontId="2" fillId="3" borderId="0" xfId="0" applyNumberFormat="1" applyFont="1" applyFill="1" applyBorder="1" applyAlignment="1"/>
    <xf numFmtId="10" fontId="0" fillId="3" borderId="1" xfId="0" applyNumberFormat="1" applyFill="1" applyBorder="1" applyAlignment="1">
      <alignment horizontal="center"/>
    </xf>
    <xf numFmtId="2" fontId="0" fillId="3" borderId="28" xfId="0" applyNumberFormat="1" applyFill="1" applyBorder="1"/>
    <xf numFmtId="2" fontId="0" fillId="3" borderId="1" xfId="0" applyNumberFormat="1" applyFill="1" applyBorder="1"/>
    <xf numFmtId="10" fontId="2" fillId="3" borderId="1" xfId="0" applyNumberFormat="1" applyFont="1" applyFill="1" applyBorder="1" applyAlignment="1">
      <alignment horizontal="center"/>
    </xf>
    <xf numFmtId="2" fontId="2" fillId="3" borderId="28" xfId="0" applyNumberFormat="1" applyFont="1" applyFill="1" applyBorder="1"/>
    <xf numFmtId="2" fontId="2" fillId="3" borderId="1" xfId="0" applyNumberFormat="1" applyFont="1" applyFill="1" applyBorder="1"/>
    <xf numFmtId="169" fontId="0" fillId="3" borderId="1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165" fontId="0" fillId="3" borderId="1" xfId="3" applyFont="1" applyFill="1" applyBorder="1" applyAlignment="1">
      <alignment horizontal="center"/>
    </xf>
    <xf numFmtId="165" fontId="2" fillId="3" borderId="28" xfId="3" applyFont="1" applyFill="1" applyBorder="1"/>
    <xf numFmtId="2" fontId="0" fillId="3" borderId="28" xfId="0" applyNumberFormat="1" applyFont="1" applyFill="1" applyBorder="1"/>
    <xf numFmtId="2" fontId="0" fillId="3" borderId="1" xfId="0" applyNumberFormat="1" applyFont="1" applyFill="1" applyBorder="1"/>
    <xf numFmtId="169" fontId="0" fillId="3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/>
    <xf numFmtId="10" fontId="0" fillId="3" borderId="1" xfId="0" applyNumberFormat="1" applyFill="1" applyBorder="1" applyAlignment="1"/>
    <xf numFmtId="165" fontId="1" fillId="3" borderId="28" xfId="3" applyFont="1" applyFill="1" applyBorder="1"/>
    <xf numFmtId="165" fontId="0" fillId="3" borderId="28" xfId="3" applyFont="1" applyFill="1" applyBorder="1" applyAlignment="1">
      <alignment horizontal="center"/>
    </xf>
    <xf numFmtId="10" fontId="1" fillId="3" borderId="1" xfId="2" applyNumberFormat="1" applyFill="1" applyBorder="1" applyAlignment="1"/>
    <xf numFmtId="168" fontId="1" fillId="3" borderId="1" xfId="2" applyNumberFormat="1" applyFill="1" applyBorder="1" applyAlignment="1"/>
    <xf numFmtId="9" fontId="1" fillId="3" borderId="1" xfId="2" applyFill="1" applyBorder="1" applyAlignment="1"/>
    <xf numFmtId="0" fontId="6" fillId="3" borderId="40" xfId="0" applyFont="1" applyFill="1" applyBorder="1" applyAlignment="1">
      <alignment horizontal="center"/>
    </xf>
    <xf numFmtId="10" fontId="6" fillId="3" borderId="41" xfId="2" applyNumberFormat="1" applyFont="1" applyFill="1" applyBorder="1" applyAlignment="1"/>
    <xf numFmtId="2" fontId="6" fillId="3" borderId="41" xfId="0" applyNumberFormat="1" applyFont="1" applyFill="1" applyBorder="1"/>
    <xf numFmtId="0" fontId="6" fillId="3" borderId="42" xfId="0" applyFont="1" applyFill="1" applyBorder="1" applyAlignment="1">
      <alignment horizontal="center"/>
    </xf>
    <xf numFmtId="10" fontId="6" fillId="3" borderId="0" xfId="2" applyNumberFormat="1" applyFont="1" applyFill="1" applyBorder="1" applyAlignment="1"/>
    <xf numFmtId="2" fontId="6" fillId="3" borderId="0" xfId="0" applyNumberFormat="1" applyFont="1" applyFill="1" applyBorder="1"/>
    <xf numFmtId="165" fontId="6" fillId="3" borderId="0" xfId="3" applyFont="1" applyFill="1" applyBorder="1"/>
    <xf numFmtId="0" fontId="6" fillId="3" borderId="26" xfId="0" applyFont="1" applyFill="1" applyBorder="1" applyAlignment="1">
      <alignment horizontal="center"/>
    </xf>
    <xf numFmtId="10" fontId="6" fillId="3" borderId="27" xfId="2" applyNumberFormat="1" applyFont="1" applyFill="1" applyBorder="1" applyAlignment="1"/>
    <xf numFmtId="165" fontId="6" fillId="3" borderId="27" xfId="3" applyFont="1" applyFill="1" applyBorder="1"/>
    <xf numFmtId="165" fontId="1" fillId="3" borderId="1" xfId="3" applyFont="1" applyFill="1" applyBorder="1"/>
    <xf numFmtId="170" fontId="2" fillId="3" borderId="26" xfId="3" applyNumberFormat="1" applyFont="1" applyFill="1" applyBorder="1" applyAlignment="1">
      <alignment horizontal="center"/>
    </xf>
    <xf numFmtId="2" fontId="0" fillId="3" borderId="0" xfId="0" applyNumberFormat="1" applyFill="1"/>
    <xf numFmtId="0" fontId="2" fillId="3" borderId="23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/>
    </xf>
    <xf numFmtId="0" fontId="1" fillId="3" borderId="15" xfId="0" applyFont="1" applyFill="1" applyBorder="1" applyAlignment="1"/>
    <xf numFmtId="0" fontId="1" fillId="3" borderId="20" xfId="0" applyFont="1" applyFill="1" applyBorder="1" applyAlignment="1"/>
    <xf numFmtId="2" fontId="1" fillId="3" borderId="17" xfId="0" applyNumberFormat="1" applyFont="1" applyFill="1" applyBorder="1"/>
    <xf numFmtId="0" fontId="1" fillId="3" borderId="21" xfId="0" applyFont="1" applyFill="1" applyBorder="1" applyAlignment="1"/>
    <xf numFmtId="2" fontId="1" fillId="3" borderId="18" xfId="0" applyNumberFormat="1" applyFont="1" applyFill="1" applyBorder="1"/>
    <xf numFmtId="0" fontId="2" fillId="3" borderId="12" xfId="0" applyFont="1" applyFill="1" applyBorder="1" applyAlignment="1"/>
    <xf numFmtId="0" fontId="2" fillId="3" borderId="21" xfId="0" applyFont="1" applyFill="1" applyBorder="1" applyAlignment="1"/>
    <xf numFmtId="0" fontId="1" fillId="3" borderId="16" xfId="0" applyFont="1" applyFill="1" applyBorder="1" applyAlignment="1"/>
    <xf numFmtId="0" fontId="1" fillId="3" borderId="22" xfId="0" applyFont="1" applyFill="1" applyBorder="1" applyAlignment="1"/>
    <xf numFmtId="2" fontId="1" fillId="3" borderId="19" xfId="0" applyNumberFormat="1" applyFont="1" applyFill="1" applyBorder="1"/>
    <xf numFmtId="2" fontId="2" fillId="3" borderId="13" xfId="0" applyNumberFormat="1" applyFont="1" applyFill="1" applyBorder="1"/>
    <xf numFmtId="0" fontId="1" fillId="3" borderId="24" xfId="0" applyFont="1" applyFill="1" applyBorder="1" applyAlignment="1">
      <alignment horizontal="center"/>
    </xf>
    <xf numFmtId="2" fontId="1" fillId="3" borderId="8" xfId="0" applyNumberFormat="1" applyFont="1" applyFill="1" applyBorder="1"/>
    <xf numFmtId="2" fontId="1" fillId="3" borderId="4" xfId="0" applyNumberFormat="1" applyFont="1" applyFill="1" applyBorder="1"/>
    <xf numFmtId="0" fontId="0" fillId="3" borderId="0" xfId="0" applyFill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top" wrapText="1"/>
    </xf>
    <xf numFmtId="164" fontId="8" fillId="4" borderId="1" xfId="1" applyNumberFormat="1" applyFont="1" applyFill="1" applyBorder="1" applyProtection="1"/>
    <xf numFmtId="0" fontId="0" fillId="0" borderId="0" xfId="0" applyProtection="1"/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164" fontId="0" fillId="0" borderId="1" xfId="1" applyNumberFormat="1" applyFont="1" applyFill="1" applyBorder="1" applyAlignment="1" applyProtection="1">
      <alignment vertical="center"/>
    </xf>
    <xf numFmtId="164" fontId="0" fillId="5" borderId="1" xfId="1" applyNumberFormat="1" applyFon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</xf>
    <xf numFmtId="164" fontId="0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64" fontId="0" fillId="5" borderId="1" xfId="1" applyNumberFormat="1" applyFont="1" applyFill="1" applyBorder="1" applyAlignment="1" applyProtection="1">
      <alignment vertical="center"/>
      <protection locked="0"/>
    </xf>
    <xf numFmtId="165" fontId="0" fillId="3" borderId="28" xfId="3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167" fontId="2" fillId="3" borderId="1" xfId="1" applyFont="1" applyFill="1" applyBorder="1" applyAlignment="1">
      <alignment horizontal="center" vertical="center" wrapText="1"/>
    </xf>
    <xf numFmtId="165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/>
    </xf>
    <xf numFmtId="165" fontId="0" fillId="3" borderId="1" xfId="3" applyNumberFormat="1" applyFont="1" applyFill="1" applyBorder="1" applyAlignment="1">
      <alignment horizontal="center" vertical="center"/>
    </xf>
    <xf numFmtId="167" fontId="1" fillId="3" borderId="1" xfId="1" applyFill="1" applyBorder="1" applyAlignment="1">
      <alignment horizontal="center" vertical="center"/>
    </xf>
    <xf numFmtId="171" fontId="1" fillId="3" borderId="1" xfId="1" applyNumberFormat="1" applyFill="1" applyBorder="1" applyAlignment="1">
      <alignment horizontal="center" vertical="center"/>
    </xf>
    <xf numFmtId="1" fontId="0" fillId="5" borderId="1" xfId="0" applyNumberFormat="1" applyFill="1" applyBorder="1" applyAlignment="1" applyProtection="1">
      <alignment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165" fontId="2" fillId="5" borderId="1" xfId="3" applyFont="1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0" fillId="3" borderId="1" xfId="0" applyFill="1" applyBorder="1"/>
    <xf numFmtId="0" fontId="6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2" fillId="0" borderId="0" xfId="0" applyFont="1" applyFill="1"/>
    <xf numFmtId="0" fontId="0" fillId="0" borderId="0" xfId="0" applyFill="1"/>
    <xf numFmtId="0" fontId="0" fillId="0" borderId="0" xfId="0" applyFont="1" applyFill="1"/>
    <xf numFmtId="0" fontId="3" fillId="5" borderId="0" xfId="0" applyFont="1" applyFill="1" applyAlignment="1">
      <alignment wrapText="1"/>
    </xf>
    <xf numFmtId="0" fontId="2" fillId="7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0" fontId="1" fillId="3" borderId="0" xfId="0" applyFont="1" applyFill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3" borderId="2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4" fontId="0" fillId="3" borderId="28" xfId="0" applyNumberFormat="1" applyFont="1" applyFill="1" applyBorder="1" applyAlignment="1">
      <alignment horizontal="center"/>
    </xf>
    <xf numFmtId="4" fontId="0" fillId="3" borderId="12" xfId="0" applyNumberFormat="1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0" fontId="2" fillId="2" borderId="44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0" fillId="3" borderId="28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2" fillId="2" borderId="4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6" fillId="3" borderId="41" xfId="0" applyFont="1" applyFill="1" applyBorder="1" applyAlignment="1">
      <alignment horizontal="left"/>
    </xf>
    <xf numFmtId="0" fontId="6" fillId="3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170" fontId="2" fillId="3" borderId="28" xfId="3" applyNumberFormat="1" applyFont="1" applyFill="1" applyBorder="1" applyAlignment="1">
      <alignment horizontal="center"/>
    </xf>
    <xf numFmtId="170" fontId="2" fillId="3" borderId="29" xfId="3" applyNumberFormat="1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9" fillId="4" borderId="0" xfId="0" applyFont="1" applyFill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8" xfId="0" applyFont="1" applyFill="1" applyBorder="1" applyAlignment="1" applyProtection="1">
      <alignment horizontal="left"/>
    </xf>
    <xf numFmtId="0" fontId="8" fillId="4" borderId="12" xfId="0" applyFont="1" applyFill="1" applyBorder="1" applyAlignment="1" applyProtection="1">
      <alignment horizontal="left"/>
    </xf>
    <xf numFmtId="0" fontId="8" fillId="4" borderId="29" xfId="0" applyFont="1" applyFill="1" applyBorder="1" applyAlignment="1" applyProtection="1">
      <alignment horizontal="left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1.01%20Plan%20Custos%20Educa&#231;&#227;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rte de grama "/>
      <sheetName val="Uniforme - EPI"/>
      <sheetName val="Ferramentas e Equipamentos"/>
    </sheetNames>
    <sheetDataSet>
      <sheetData sheetId="0" refreshError="1"/>
      <sheetData sheetId="1">
        <row r="10">
          <cell r="G10">
            <v>83.370000000000019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4"/>
  <sheetViews>
    <sheetView tabSelected="1" zoomScale="90" zoomScaleNormal="90" workbookViewId="0">
      <selection activeCell="I7" sqref="I7"/>
    </sheetView>
  </sheetViews>
  <sheetFormatPr defaultRowHeight="12.75"/>
  <cols>
    <col min="1" max="2" width="15.140625" customWidth="1"/>
    <col min="3" max="4" width="12.28515625" bestFit="1" customWidth="1"/>
    <col min="5" max="5" width="10.85546875" bestFit="1" customWidth="1"/>
    <col min="7" max="7" width="19.140625" customWidth="1"/>
    <col min="8" max="8" width="16" customWidth="1"/>
    <col min="9" max="9" width="16.7109375" customWidth="1"/>
    <col min="10" max="10" width="15.5703125" style="4" customWidth="1"/>
    <col min="11" max="11" width="18.28515625" customWidth="1"/>
  </cols>
  <sheetData>
    <row r="1" spans="1:10">
      <c r="A1" s="156"/>
      <c r="B1" s="156"/>
      <c r="C1" s="156"/>
      <c r="D1" s="156"/>
      <c r="E1" s="156"/>
      <c r="F1" s="156"/>
      <c r="G1" s="156"/>
      <c r="H1" s="156"/>
      <c r="I1" s="156"/>
      <c r="J1" s="10"/>
    </row>
    <row r="2" spans="1:10" s="7" customFormat="1" ht="42.75" customHeight="1">
      <c r="A2" s="173" t="s">
        <v>232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10"/>
    </row>
    <row r="4" spans="1:10">
      <c r="A4" s="157" t="s">
        <v>50</v>
      </c>
      <c r="B4" s="158"/>
      <c r="C4" s="158"/>
      <c r="D4" s="158"/>
      <c r="E4" s="158"/>
      <c r="F4" s="158"/>
      <c r="G4" s="158"/>
      <c r="H4" s="158"/>
      <c r="I4" s="158"/>
      <c r="J4" s="11"/>
    </row>
    <row r="5" spans="1:10">
      <c r="A5" s="124" t="s">
        <v>10</v>
      </c>
      <c r="B5" s="159" t="s">
        <v>51</v>
      </c>
      <c r="C5" s="159"/>
      <c r="D5" s="159"/>
      <c r="E5" s="159"/>
      <c r="F5" s="159"/>
      <c r="G5" s="159"/>
      <c r="H5" s="159"/>
      <c r="I5" s="25"/>
      <c r="J5" s="10"/>
    </row>
    <row r="6" spans="1:10">
      <c r="A6" s="124" t="s">
        <v>11</v>
      </c>
      <c r="B6" s="159" t="s">
        <v>52</v>
      </c>
      <c r="C6" s="159"/>
      <c r="D6" s="159"/>
      <c r="E6" s="159"/>
      <c r="F6" s="159"/>
      <c r="G6" s="159"/>
      <c r="H6" s="159"/>
      <c r="I6" s="90" t="s">
        <v>198</v>
      </c>
      <c r="J6" s="10"/>
    </row>
    <row r="7" spans="1:10">
      <c r="A7" s="124" t="s">
        <v>12</v>
      </c>
      <c r="B7" s="147" t="s">
        <v>66</v>
      </c>
      <c r="C7" s="147"/>
      <c r="D7" s="147"/>
      <c r="E7" s="147"/>
      <c r="F7" s="147"/>
      <c r="G7" s="147"/>
      <c r="H7" s="147"/>
      <c r="I7" s="90" t="s">
        <v>233</v>
      </c>
      <c r="J7" s="10"/>
    </row>
    <row r="8" spans="1:10">
      <c r="A8" s="124" t="s">
        <v>13</v>
      </c>
      <c r="B8" s="159" t="s">
        <v>53</v>
      </c>
      <c r="C8" s="159"/>
      <c r="D8" s="159"/>
      <c r="E8" s="159"/>
      <c r="F8" s="159"/>
      <c r="G8" s="159"/>
      <c r="H8" s="159"/>
      <c r="I8" s="124">
        <v>12</v>
      </c>
      <c r="J8" s="10"/>
    </row>
    <row r="9" spans="1:10">
      <c r="A9" s="127"/>
      <c r="B9" s="132"/>
      <c r="C9" s="132"/>
      <c r="D9" s="132"/>
      <c r="E9" s="132"/>
      <c r="F9" s="132"/>
      <c r="G9" s="132"/>
      <c r="H9" s="127"/>
      <c r="I9" s="127"/>
      <c r="J9" s="10"/>
    </row>
    <row r="10" spans="1:10">
      <c r="A10" s="157" t="s">
        <v>55</v>
      </c>
      <c r="B10" s="158"/>
      <c r="C10" s="158"/>
      <c r="D10" s="158"/>
      <c r="E10" s="158"/>
      <c r="F10" s="158"/>
      <c r="G10" s="158"/>
      <c r="H10" s="158"/>
      <c r="I10" s="158"/>
      <c r="J10" s="11"/>
    </row>
    <row r="11" spans="1:10">
      <c r="A11" s="149" t="s">
        <v>136</v>
      </c>
      <c r="B11" s="149"/>
      <c r="C11" s="149"/>
      <c r="D11" s="149" t="s">
        <v>54</v>
      </c>
      <c r="E11" s="149"/>
      <c r="F11" s="171" t="s">
        <v>145</v>
      </c>
      <c r="G11" s="172"/>
      <c r="H11" s="172"/>
      <c r="I11" s="130"/>
      <c r="J11" s="27"/>
    </row>
    <row r="12" spans="1:10" ht="29.25" customHeight="1">
      <c r="A12" s="165" t="s">
        <v>205</v>
      </c>
      <c r="B12" s="166"/>
      <c r="C12" s="167"/>
      <c r="D12" s="168" t="s">
        <v>142</v>
      </c>
      <c r="E12" s="168"/>
      <c r="F12" s="169">
        <f>1365298/12</f>
        <v>113774.83333333333</v>
      </c>
      <c r="G12" s="170"/>
      <c r="H12" s="26"/>
      <c r="I12" s="26"/>
      <c r="J12" s="27"/>
    </row>
    <row r="13" spans="1:10">
      <c r="A13" s="127"/>
      <c r="B13" s="132"/>
      <c r="C13" s="132"/>
      <c r="D13" s="132"/>
      <c r="E13" s="132"/>
      <c r="F13" s="132"/>
      <c r="G13" s="132"/>
      <c r="H13" s="127"/>
      <c r="I13" s="127"/>
      <c r="J13" s="10"/>
    </row>
    <row r="14" spans="1:10">
      <c r="A14" s="163" t="s">
        <v>67</v>
      </c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0" ht="38.25" customHeight="1">
      <c r="A15" s="124">
        <v>1</v>
      </c>
      <c r="B15" s="161" t="s">
        <v>9</v>
      </c>
      <c r="C15" s="161"/>
      <c r="D15" s="161"/>
      <c r="E15" s="161"/>
      <c r="F15" s="161"/>
      <c r="G15" s="161"/>
      <c r="H15" s="161"/>
      <c r="I15" s="89" t="s">
        <v>143</v>
      </c>
      <c r="J15" s="122" t="s">
        <v>218</v>
      </c>
    </row>
    <row r="16" spans="1:10">
      <c r="A16" s="124">
        <v>2</v>
      </c>
      <c r="B16" s="162" t="s">
        <v>68</v>
      </c>
      <c r="C16" s="162"/>
      <c r="D16" s="162"/>
      <c r="E16" s="162"/>
      <c r="F16" s="162"/>
      <c r="G16" s="162"/>
      <c r="H16" s="162"/>
      <c r="I16" s="124"/>
      <c r="J16" s="23"/>
    </row>
    <row r="17" spans="1:10">
      <c r="A17" s="124">
        <v>3</v>
      </c>
      <c r="B17" s="161" t="s">
        <v>8</v>
      </c>
      <c r="C17" s="161"/>
      <c r="D17" s="161"/>
      <c r="E17" s="161"/>
      <c r="F17" s="161"/>
      <c r="G17" s="161"/>
      <c r="H17" s="161"/>
      <c r="I17" s="28">
        <v>0</v>
      </c>
      <c r="J17" s="29">
        <v>0</v>
      </c>
    </row>
    <row r="18" spans="1:10" ht="25.5" customHeight="1">
      <c r="A18" s="124">
        <v>4</v>
      </c>
      <c r="B18" s="162" t="s">
        <v>7</v>
      </c>
      <c r="C18" s="161"/>
      <c r="D18" s="161"/>
      <c r="E18" s="161"/>
      <c r="F18" s="161"/>
      <c r="G18" s="161"/>
      <c r="H18" s="161"/>
      <c r="I18" s="105" t="s">
        <v>147</v>
      </c>
      <c r="J18" s="137" t="s">
        <v>219</v>
      </c>
    </row>
    <row r="19" spans="1:10">
      <c r="A19" s="124">
        <v>5</v>
      </c>
      <c r="B19" s="161" t="s">
        <v>6</v>
      </c>
      <c r="C19" s="161"/>
      <c r="D19" s="161"/>
      <c r="E19" s="161"/>
      <c r="F19" s="161"/>
      <c r="G19" s="161"/>
      <c r="H19" s="161"/>
      <c r="I19" s="110"/>
      <c r="J19" s="110"/>
    </row>
    <row r="20" spans="1:10">
      <c r="A20" s="160"/>
      <c r="B20" s="160"/>
      <c r="C20" s="160"/>
      <c r="D20" s="160"/>
      <c r="E20" s="160"/>
      <c r="F20" s="160"/>
      <c r="G20" s="160"/>
      <c r="H20" s="160"/>
      <c r="I20" s="160"/>
      <c r="J20" s="13"/>
    </row>
    <row r="21" spans="1:10">
      <c r="A21" s="142" t="s">
        <v>28</v>
      </c>
      <c r="B21" s="143"/>
      <c r="C21" s="143"/>
      <c r="D21" s="143"/>
      <c r="E21" s="143"/>
      <c r="F21" s="143"/>
      <c r="G21" s="143"/>
      <c r="H21" s="143"/>
      <c r="I21" s="143"/>
      <c r="J21" s="143"/>
    </row>
    <row r="22" spans="1:10" ht="51">
      <c r="A22" s="131">
        <v>1</v>
      </c>
      <c r="B22" s="148" t="s">
        <v>18</v>
      </c>
      <c r="C22" s="148"/>
      <c r="D22" s="148"/>
      <c r="E22" s="148"/>
      <c r="F22" s="148"/>
      <c r="G22" s="148"/>
      <c r="H22" s="131" t="s">
        <v>3</v>
      </c>
      <c r="I22" s="112" t="s">
        <v>146</v>
      </c>
      <c r="J22" s="113" t="s">
        <v>220</v>
      </c>
    </row>
    <row r="23" spans="1:10">
      <c r="A23" s="126" t="s">
        <v>10</v>
      </c>
      <c r="B23" s="146" t="s">
        <v>49</v>
      </c>
      <c r="C23" s="147"/>
      <c r="D23" s="147"/>
      <c r="E23" s="147"/>
      <c r="F23" s="147"/>
      <c r="G23" s="147"/>
      <c r="H23" s="133"/>
      <c r="I23" s="30">
        <v>0</v>
      </c>
      <c r="J23" s="23">
        <v>0</v>
      </c>
    </row>
    <row r="24" spans="1:10">
      <c r="A24" s="126" t="s">
        <v>11</v>
      </c>
      <c r="B24" s="146" t="s">
        <v>69</v>
      </c>
      <c r="C24" s="147"/>
      <c r="D24" s="147"/>
      <c r="E24" s="147"/>
      <c r="F24" s="147"/>
      <c r="G24" s="147"/>
      <c r="H24" s="31"/>
      <c r="I24" s="30">
        <v>0</v>
      </c>
      <c r="J24" s="23">
        <v>0</v>
      </c>
    </row>
    <row r="25" spans="1:10">
      <c r="A25" s="126" t="s">
        <v>12</v>
      </c>
      <c r="B25" s="146" t="s">
        <v>70</v>
      </c>
      <c r="C25" s="147"/>
      <c r="D25" s="147"/>
      <c r="E25" s="147"/>
      <c r="F25" s="147"/>
      <c r="G25" s="147"/>
      <c r="H25" s="31"/>
      <c r="I25" s="30">
        <v>0</v>
      </c>
      <c r="J25" s="23">
        <v>0</v>
      </c>
    </row>
    <row r="26" spans="1:10">
      <c r="A26" s="126" t="s">
        <v>13</v>
      </c>
      <c r="B26" s="147" t="s">
        <v>2</v>
      </c>
      <c r="C26" s="147"/>
      <c r="D26" s="147"/>
      <c r="E26" s="147"/>
      <c r="F26" s="147"/>
      <c r="G26" s="147"/>
      <c r="H26" s="32"/>
      <c r="I26" s="30">
        <v>0</v>
      </c>
      <c r="J26" s="23">
        <v>0</v>
      </c>
    </row>
    <row r="27" spans="1:10">
      <c r="A27" s="126" t="s">
        <v>14</v>
      </c>
      <c r="B27" s="147" t="s">
        <v>71</v>
      </c>
      <c r="C27" s="147"/>
      <c r="D27" s="147"/>
      <c r="E27" s="147"/>
      <c r="F27" s="147"/>
      <c r="G27" s="147"/>
      <c r="H27" s="32"/>
      <c r="I27" s="30">
        <v>0</v>
      </c>
      <c r="J27" s="23">
        <v>0</v>
      </c>
    </row>
    <row r="28" spans="1:10">
      <c r="A28" s="126" t="s">
        <v>15</v>
      </c>
      <c r="B28" s="146" t="s">
        <v>72</v>
      </c>
      <c r="C28" s="147"/>
      <c r="D28" s="147"/>
      <c r="E28" s="147"/>
      <c r="F28" s="147"/>
      <c r="G28" s="147"/>
      <c r="H28" s="32"/>
      <c r="I28" s="30">
        <v>0</v>
      </c>
      <c r="J28" s="23">
        <v>0</v>
      </c>
    </row>
    <row r="29" spans="1:10">
      <c r="A29" s="126" t="s">
        <v>16</v>
      </c>
      <c r="B29" s="146" t="s">
        <v>4</v>
      </c>
      <c r="C29" s="147"/>
      <c r="D29" s="147"/>
      <c r="E29" s="147"/>
      <c r="F29" s="147"/>
      <c r="G29" s="147"/>
      <c r="H29" s="32"/>
      <c r="I29" s="30">
        <v>0</v>
      </c>
      <c r="J29" s="23">
        <v>0</v>
      </c>
    </row>
    <row r="30" spans="1:10">
      <c r="A30" s="149" t="s">
        <v>98</v>
      </c>
      <c r="B30" s="149"/>
      <c r="C30" s="149"/>
      <c r="D30" s="149"/>
      <c r="E30" s="149"/>
      <c r="F30" s="149"/>
      <c r="G30" s="149"/>
      <c r="H30" s="149"/>
      <c r="I30" s="33">
        <f>TRUNC(SUM(I23:I29),2)</f>
        <v>0</v>
      </c>
      <c r="J30" s="34">
        <f>TRUNC(SUM(J23:J29),2)</f>
        <v>0</v>
      </c>
    </row>
    <row r="31" spans="1:10">
      <c r="A31" s="12"/>
      <c r="B31" s="12"/>
      <c r="C31" s="12"/>
      <c r="D31" s="12"/>
      <c r="E31" s="12"/>
      <c r="F31" s="12"/>
      <c r="G31" s="12"/>
      <c r="H31" s="12"/>
      <c r="I31" s="35"/>
      <c r="J31" s="13"/>
    </row>
    <row r="32" spans="1:10">
      <c r="A32" s="142" t="s">
        <v>73</v>
      </c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1" ht="51">
      <c r="A33" s="148" t="s">
        <v>87</v>
      </c>
      <c r="B33" s="148"/>
      <c r="C33" s="148"/>
      <c r="D33" s="148"/>
      <c r="E33" s="148"/>
      <c r="F33" s="148"/>
      <c r="G33" s="148"/>
      <c r="H33" s="131" t="s">
        <v>3</v>
      </c>
      <c r="I33" s="112" t="str">
        <f>I22</f>
        <v>VALOR MENSAL  1 Operador Máq. Costal</v>
      </c>
      <c r="J33" s="113" t="str">
        <f>J22</f>
        <v>VALOR MENSAL  1 coletor de resíduos</v>
      </c>
    </row>
    <row r="34" spans="1:11">
      <c r="A34" s="126" t="s">
        <v>10</v>
      </c>
      <c r="B34" s="146" t="s">
        <v>75</v>
      </c>
      <c r="C34" s="147"/>
      <c r="D34" s="147"/>
      <c r="E34" s="147"/>
      <c r="F34" s="147"/>
      <c r="G34" s="147"/>
      <c r="H34" s="36">
        <v>8.3299999999999999E-2</v>
      </c>
      <c r="I34" s="37">
        <f>I$30*H34</f>
        <v>0</v>
      </c>
      <c r="J34" s="38">
        <f>J$30*H34</f>
        <v>0</v>
      </c>
    </row>
    <row r="35" spans="1:11">
      <c r="A35" s="126" t="s">
        <v>11</v>
      </c>
      <c r="B35" s="147" t="s">
        <v>123</v>
      </c>
      <c r="C35" s="147"/>
      <c r="D35" s="147"/>
      <c r="E35" s="147"/>
      <c r="F35" s="147"/>
      <c r="G35" s="147"/>
      <c r="H35" s="2">
        <v>2.7799999999999998E-2</v>
      </c>
      <c r="I35" s="37">
        <f>I$30*H35</f>
        <v>0</v>
      </c>
      <c r="J35" s="38">
        <f>J$30*H35</f>
        <v>0</v>
      </c>
    </row>
    <row r="36" spans="1:11">
      <c r="A36" s="149" t="s">
        <v>76</v>
      </c>
      <c r="B36" s="149"/>
      <c r="C36" s="149"/>
      <c r="D36" s="149"/>
      <c r="E36" s="149"/>
      <c r="F36" s="149"/>
      <c r="G36" s="149"/>
      <c r="H36" s="39">
        <f>TRUNC(SUM(H34:H35),4)</f>
        <v>0.1111</v>
      </c>
      <c r="I36" s="40">
        <f>TRUNC(SUM(I34:I35),2)</f>
        <v>0</v>
      </c>
      <c r="J36" s="41">
        <f>TRUNC(SUM(J34:J35),2)</f>
        <v>0</v>
      </c>
      <c r="K36" s="3"/>
    </row>
    <row r="37" spans="1:11">
      <c r="A37" s="150"/>
      <c r="B37" s="151"/>
      <c r="C37" s="151"/>
      <c r="D37" s="151"/>
      <c r="E37" s="151"/>
      <c r="F37" s="151"/>
      <c r="G37" s="151"/>
      <c r="H37" s="151"/>
      <c r="I37" s="151"/>
      <c r="J37" s="13"/>
      <c r="K37" s="3"/>
    </row>
    <row r="38" spans="1:11" ht="51">
      <c r="A38" s="148" t="s">
        <v>88</v>
      </c>
      <c r="B38" s="148"/>
      <c r="C38" s="148"/>
      <c r="D38" s="148"/>
      <c r="E38" s="148"/>
      <c r="F38" s="148"/>
      <c r="G38" s="148"/>
      <c r="H38" s="131" t="s">
        <v>3</v>
      </c>
      <c r="I38" s="112" t="str">
        <f>I33</f>
        <v>VALOR MENSAL  1 Operador Máq. Costal</v>
      </c>
      <c r="J38" s="113" t="str">
        <f>J33</f>
        <v>VALOR MENSAL  1 coletor de resíduos</v>
      </c>
    </row>
    <row r="39" spans="1:11">
      <c r="A39" s="126" t="s">
        <v>10</v>
      </c>
      <c r="B39" s="146" t="s">
        <v>79</v>
      </c>
      <c r="C39" s="147"/>
      <c r="D39" s="147"/>
      <c r="E39" s="147"/>
      <c r="F39" s="147"/>
      <c r="G39" s="147"/>
      <c r="H39" s="36">
        <v>0.2</v>
      </c>
      <c r="I39" s="37">
        <f>H39*(I$30+I$36)</f>
        <v>0</v>
      </c>
      <c r="J39" s="38">
        <f>H39*(J$30+J$36)</f>
        <v>0</v>
      </c>
    </row>
    <row r="40" spans="1:11">
      <c r="A40" s="126" t="s">
        <v>11</v>
      </c>
      <c r="B40" s="146" t="s">
        <v>80</v>
      </c>
      <c r="C40" s="147"/>
      <c r="D40" s="147"/>
      <c r="E40" s="147"/>
      <c r="F40" s="147"/>
      <c r="G40" s="147"/>
      <c r="H40" s="36">
        <v>2.5000000000000001E-2</v>
      </c>
      <c r="I40" s="37">
        <f t="shared" ref="I40:I47" si="0">H40*(I$30+I$36)</f>
        <v>0</v>
      </c>
      <c r="J40" s="38">
        <f t="shared" ref="J40:J46" si="1">H40*(J$30+J$36)</f>
        <v>0</v>
      </c>
    </row>
    <row r="41" spans="1:11">
      <c r="A41" s="126" t="s">
        <v>12</v>
      </c>
      <c r="B41" s="146" t="s">
        <v>81</v>
      </c>
      <c r="C41" s="147"/>
      <c r="D41" s="147"/>
      <c r="E41" s="147"/>
      <c r="F41" s="147"/>
      <c r="G41" s="147"/>
      <c r="H41" s="42">
        <v>0.03</v>
      </c>
      <c r="I41" s="37">
        <f t="shared" si="0"/>
        <v>0</v>
      </c>
      <c r="J41" s="38">
        <f t="shared" si="1"/>
        <v>0</v>
      </c>
    </row>
    <row r="42" spans="1:11">
      <c r="A42" s="126" t="s">
        <v>13</v>
      </c>
      <c r="B42" s="146" t="s">
        <v>78</v>
      </c>
      <c r="C42" s="146"/>
      <c r="D42" s="146"/>
      <c r="E42" s="146"/>
      <c r="F42" s="146"/>
      <c r="G42" s="146"/>
      <c r="H42" s="36">
        <v>1.4999999999999999E-2</v>
      </c>
      <c r="I42" s="37">
        <f t="shared" si="0"/>
        <v>0</v>
      </c>
      <c r="J42" s="38">
        <f t="shared" si="1"/>
        <v>0</v>
      </c>
    </row>
    <row r="43" spans="1:11">
      <c r="A43" s="126" t="s">
        <v>14</v>
      </c>
      <c r="B43" s="146" t="s">
        <v>82</v>
      </c>
      <c r="C43" s="147"/>
      <c r="D43" s="147"/>
      <c r="E43" s="147"/>
      <c r="F43" s="147"/>
      <c r="G43" s="147"/>
      <c r="H43" s="36">
        <v>0.01</v>
      </c>
      <c r="I43" s="37">
        <f t="shared" si="0"/>
        <v>0</v>
      </c>
      <c r="J43" s="38">
        <f t="shared" si="1"/>
        <v>0</v>
      </c>
    </row>
    <row r="44" spans="1:11">
      <c r="A44" s="126" t="s">
        <v>15</v>
      </c>
      <c r="B44" s="146" t="s">
        <v>83</v>
      </c>
      <c r="C44" s="147"/>
      <c r="D44" s="147"/>
      <c r="E44" s="147"/>
      <c r="F44" s="147"/>
      <c r="G44" s="147"/>
      <c r="H44" s="36">
        <v>6.0000000000000001E-3</v>
      </c>
      <c r="I44" s="37">
        <f t="shared" si="0"/>
        <v>0</v>
      </c>
      <c r="J44" s="38">
        <f t="shared" si="1"/>
        <v>0</v>
      </c>
    </row>
    <row r="45" spans="1:11">
      <c r="A45" s="126" t="s">
        <v>16</v>
      </c>
      <c r="B45" s="146" t="s">
        <v>84</v>
      </c>
      <c r="C45" s="147"/>
      <c r="D45" s="147"/>
      <c r="E45" s="147"/>
      <c r="F45" s="147"/>
      <c r="G45" s="147"/>
      <c r="H45" s="36">
        <v>2E-3</v>
      </c>
      <c r="I45" s="37">
        <f t="shared" si="0"/>
        <v>0</v>
      </c>
      <c r="J45" s="38">
        <f t="shared" si="1"/>
        <v>0</v>
      </c>
    </row>
    <row r="46" spans="1:11">
      <c r="A46" s="126" t="s">
        <v>17</v>
      </c>
      <c r="B46" s="146" t="s">
        <v>85</v>
      </c>
      <c r="C46" s="147"/>
      <c r="D46" s="147"/>
      <c r="E46" s="147"/>
      <c r="F46" s="147"/>
      <c r="G46" s="147"/>
      <c r="H46" s="36">
        <v>0.08</v>
      </c>
      <c r="I46" s="37">
        <f t="shared" si="0"/>
        <v>0</v>
      </c>
      <c r="J46" s="38">
        <f t="shared" si="1"/>
        <v>0</v>
      </c>
    </row>
    <row r="47" spans="1:11">
      <c r="A47" s="149" t="s">
        <v>86</v>
      </c>
      <c r="B47" s="149"/>
      <c r="C47" s="149"/>
      <c r="D47" s="149"/>
      <c r="E47" s="149"/>
      <c r="F47" s="149"/>
      <c r="G47" s="149"/>
      <c r="H47" s="39">
        <f>SUM(H39:H46)</f>
        <v>0.36800000000000005</v>
      </c>
      <c r="I47" s="40">
        <f t="shared" si="0"/>
        <v>0</v>
      </c>
      <c r="J47" s="41">
        <f>TRUNC(SUM(J39:J46),2)</f>
        <v>0</v>
      </c>
    </row>
    <row r="48" spans="1:11">
      <c r="A48" s="152"/>
      <c r="B48" s="152"/>
      <c r="C48" s="152"/>
      <c r="D48" s="152"/>
      <c r="E48" s="152"/>
      <c r="F48" s="152"/>
      <c r="G48" s="152"/>
      <c r="H48" s="152"/>
      <c r="I48" s="153"/>
      <c r="J48" s="13"/>
    </row>
    <row r="49" spans="1:15" ht="51">
      <c r="A49" s="148" t="s">
        <v>89</v>
      </c>
      <c r="B49" s="148"/>
      <c r="C49" s="148"/>
      <c r="D49" s="148"/>
      <c r="E49" s="148"/>
      <c r="F49" s="148"/>
      <c r="G49" s="148"/>
      <c r="H49" s="114"/>
      <c r="I49" s="112" t="str">
        <f>I38</f>
        <v>VALOR MENSAL  1 Operador Máq. Costal</v>
      </c>
      <c r="J49" s="113" t="str">
        <f>J38</f>
        <v>VALOR MENSAL  1 coletor de resíduos</v>
      </c>
    </row>
    <row r="50" spans="1:15" ht="24" customHeight="1">
      <c r="A50" s="126" t="s">
        <v>10</v>
      </c>
      <c r="B50" s="154" t="s">
        <v>90</v>
      </c>
      <c r="C50" s="155"/>
      <c r="D50" s="155"/>
      <c r="E50" s="155"/>
      <c r="F50" s="155"/>
      <c r="G50" s="155"/>
      <c r="H50" s="90" t="s">
        <v>0</v>
      </c>
      <c r="I50" s="43">
        <v>0</v>
      </c>
      <c r="J50" s="44">
        <v>0</v>
      </c>
      <c r="K50" s="141" t="s">
        <v>229</v>
      </c>
      <c r="L50" s="140"/>
      <c r="M50" s="140"/>
      <c r="N50" s="140"/>
      <c r="O50" s="140"/>
    </row>
    <row r="51" spans="1:15">
      <c r="A51" s="126" t="s">
        <v>11</v>
      </c>
      <c r="B51" s="154" t="s">
        <v>222</v>
      </c>
      <c r="C51" s="155"/>
      <c r="D51" s="155"/>
      <c r="E51" s="155"/>
      <c r="F51" s="155"/>
      <c r="G51" s="155"/>
      <c r="H51" s="45">
        <v>0</v>
      </c>
      <c r="I51" s="43">
        <v>0</v>
      </c>
      <c r="J51" s="44">
        <v>0</v>
      </c>
    </row>
    <row r="52" spans="1:15">
      <c r="A52" s="126" t="s">
        <v>12</v>
      </c>
      <c r="B52" s="154" t="s">
        <v>223</v>
      </c>
      <c r="C52" s="155"/>
      <c r="D52" s="155"/>
      <c r="E52" s="155"/>
      <c r="F52" s="155"/>
      <c r="G52" s="155"/>
      <c r="H52" s="90" t="s">
        <v>0</v>
      </c>
      <c r="I52" s="44">
        <v>0</v>
      </c>
      <c r="J52" s="44">
        <v>0</v>
      </c>
    </row>
    <row r="53" spans="1:15">
      <c r="A53" s="126" t="s">
        <v>13</v>
      </c>
      <c r="B53" s="154" t="s">
        <v>224</v>
      </c>
      <c r="C53" s="155"/>
      <c r="D53" s="155"/>
      <c r="E53" s="155"/>
      <c r="F53" s="155"/>
      <c r="G53" s="155"/>
      <c r="H53" s="90" t="s">
        <v>0</v>
      </c>
      <c r="I53" s="44">
        <v>0</v>
      </c>
      <c r="J53" s="44">
        <v>0</v>
      </c>
    </row>
    <row r="54" spans="1:15">
      <c r="A54" s="126" t="s">
        <v>14</v>
      </c>
      <c r="B54" s="154" t="s">
        <v>225</v>
      </c>
      <c r="C54" s="155"/>
      <c r="D54" s="155"/>
      <c r="E54" s="155"/>
      <c r="F54" s="155"/>
      <c r="G54" s="155"/>
      <c r="H54" s="90" t="s">
        <v>0</v>
      </c>
      <c r="I54" s="44">
        <v>0</v>
      </c>
      <c r="J54" s="44">
        <v>0</v>
      </c>
    </row>
    <row r="55" spans="1:15">
      <c r="A55" s="126" t="s">
        <v>15</v>
      </c>
      <c r="B55" s="154" t="s">
        <v>221</v>
      </c>
      <c r="C55" s="155"/>
      <c r="D55" s="155"/>
      <c r="E55" s="155"/>
      <c r="F55" s="155"/>
      <c r="G55" s="155"/>
      <c r="H55" s="90" t="s">
        <v>0</v>
      </c>
      <c r="I55" s="43">
        <v>0</v>
      </c>
      <c r="J55" s="44">
        <v>0</v>
      </c>
    </row>
    <row r="56" spans="1:15">
      <c r="A56" s="149" t="s">
        <v>91</v>
      </c>
      <c r="B56" s="149"/>
      <c r="C56" s="149"/>
      <c r="D56" s="149"/>
      <c r="E56" s="149"/>
      <c r="F56" s="149"/>
      <c r="G56" s="149"/>
      <c r="H56" s="149"/>
      <c r="I56" s="40">
        <f>TRUNC(SUM(I50:I55),2)</f>
        <v>0</v>
      </c>
      <c r="J56" s="41">
        <f>TRUNC(SUM(J50:J55),2)</f>
        <v>0</v>
      </c>
    </row>
    <row r="57" spans="1:15">
      <c r="A57" s="152"/>
      <c r="B57" s="152"/>
      <c r="C57" s="152"/>
      <c r="D57" s="152"/>
      <c r="E57" s="152"/>
      <c r="F57" s="152"/>
      <c r="G57" s="152"/>
      <c r="H57" s="152"/>
      <c r="I57" s="153"/>
      <c r="J57" s="13"/>
    </row>
    <row r="58" spans="1:15">
      <c r="A58" s="144" t="s">
        <v>92</v>
      </c>
      <c r="B58" s="145"/>
      <c r="C58" s="145"/>
      <c r="D58" s="145"/>
      <c r="E58" s="145"/>
      <c r="F58" s="145"/>
      <c r="G58" s="145"/>
      <c r="H58" s="145"/>
      <c r="I58" s="145"/>
      <c r="J58" s="145"/>
    </row>
    <row r="59" spans="1:15" ht="51">
      <c r="A59" s="148" t="s">
        <v>96</v>
      </c>
      <c r="B59" s="148"/>
      <c r="C59" s="148"/>
      <c r="D59" s="148"/>
      <c r="E59" s="148"/>
      <c r="F59" s="148"/>
      <c r="G59" s="148"/>
      <c r="H59" s="148"/>
      <c r="I59" s="112" t="str">
        <f>I49</f>
        <v>VALOR MENSAL  1 Operador Máq. Costal</v>
      </c>
      <c r="J59" s="113" t="str">
        <f>J49</f>
        <v>VALOR MENSAL  1 coletor de resíduos</v>
      </c>
    </row>
    <row r="60" spans="1:15">
      <c r="A60" s="126" t="s">
        <v>93</v>
      </c>
      <c r="B60" s="146" t="s">
        <v>74</v>
      </c>
      <c r="C60" s="146"/>
      <c r="D60" s="146"/>
      <c r="E60" s="146"/>
      <c r="F60" s="146"/>
      <c r="G60" s="146"/>
      <c r="H60" s="146"/>
      <c r="I60" s="30">
        <f>I36</f>
        <v>0</v>
      </c>
      <c r="J60" s="23">
        <f>J36</f>
        <v>0</v>
      </c>
    </row>
    <row r="61" spans="1:15">
      <c r="A61" s="126" t="s">
        <v>94</v>
      </c>
      <c r="B61" s="146" t="s">
        <v>77</v>
      </c>
      <c r="C61" s="146"/>
      <c r="D61" s="146"/>
      <c r="E61" s="146"/>
      <c r="F61" s="146"/>
      <c r="G61" s="146"/>
      <c r="H61" s="146"/>
      <c r="I61" s="30">
        <f>I47</f>
        <v>0</v>
      </c>
      <c r="J61" s="23">
        <f>J47</f>
        <v>0</v>
      </c>
    </row>
    <row r="62" spans="1:15">
      <c r="A62" s="126" t="s">
        <v>95</v>
      </c>
      <c r="B62" s="146" t="s">
        <v>97</v>
      </c>
      <c r="C62" s="146"/>
      <c r="D62" s="146"/>
      <c r="E62" s="146"/>
      <c r="F62" s="146"/>
      <c r="G62" s="146"/>
      <c r="H62" s="146"/>
      <c r="I62" s="30">
        <f>I56</f>
        <v>0</v>
      </c>
      <c r="J62" s="23">
        <f>J56</f>
        <v>0</v>
      </c>
    </row>
    <row r="63" spans="1:15">
      <c r="A63" s="149" t="s">
        <v>99</v>
      </c>
      <c r="B63" s="149"/>
      <c r="C63" s="149"/>
      <c r="D63" s="149"/>
      <c r="E63" s="149"/>
      <c r="F63" s="149"/>
      <c r="G63" s="149"/>
      <c r="H63" s="149"/>
      <c r="I63" s="46">
        <f>TRUNC(SUM(I60:I62),2)</f>
        <v>0</v>
      </c>
      <c r="J63" s="22">
        <f>TRUNC(SUM(J60:J62),2)</f>
        <v>0</v>
      </c>
    </row>
    <row r="64" spans="1:15">
      <c r="A64" s="174"/>
      <c r="B64" s="175"/>
      <c r="C64" s="175"/>
      <c r="D64" s="175"/>
      <c r="E64" s="175"/>
      <c r="F64" s="175"/>
      <c r="G64" s="175"/>
      <c r="H64" s="175"/>
      <c r="I64" s="175"/>
      <c r="J64" s="13"/>
    </row>
    <row r="65" spans="1:10">
      <c r="A65" s="142" t="s">
        <v>100</v>
      </c>
      <c r="B65" s="143"/>
      <c r="C65" s="143"/>
      <c r="D65" s="143"/>
      <c r="E65" s="143"/>
      <c r="F65" s="143"/>
      <c r="G65" s="143"/>
      <c r="H65" s="143"/>
      <c r="I65" s="143"/>
      <c r="J65" s="143"/>
    </row>
    <row r="66" spans="1:10" ht="51">
      <c r="A66" s="131">
        <v>3</v>
      </c>
      <c r="B66" s="148" t="s">
        <v>101</v>
      </c>
      <c r="C66" s="148"/>
      <c r="D66" s="148"/>
      <c r="E66" s="148"/>
      <c r="F66" s="148"/>
      <c r="G66" s="148"/>
      <c r="H66" s="131" t="s">
        <v>3</v>
      </c>
      <c r="I66" s="112" t="str">
        <f>I59</f>
        <v>VALOR MENSAL  1 Operador Máq. Costal</v>
      </c>
      <c r="J66" s="113" t="str">
        <f>J59</f>
        <v>VALOR MENSAL  1 coletor de resíduos</v>
      </c>
    </row>
    <row r="67" spans="1:10">
      <c r="A67" s="126" t="s">
        <v>10</v>
      </c>
      <c r="B67" s="146" t="s">
        <v>104</v>
      </c>
      <c r="C67" s="147"/>
      <c r="D67" s="147"/>
      <c r="E67" s="147"/>
      <c r="F67" s="147"/>
      <c r="G67" s="147"/>
      <c r="H67" s="2">
        <v>4.1999999999999997E-3</v>
      </c>
      <c r="I67" s="47">
        <f>I$30*H67</f>
        <v>0</v>
      </c>
      <c r="J67" s="48">
        <f>J$30*H67</f>
        <v>0</v>
      </c>
    </row>
    <row r="68" spans="1:10">
      <c r="A68" s="126" t="s">
        <v>11</v>
      </c>
      <c r="B68" s="146" t="s">
        <v>103</v>
      </c>
      <c r="C68" s="146"/>
      <c r="D68" s="146"/>
      <c r="E68" s="146"/>
      <c r="F68" s="146"/>
      <c r="G68" s="146"/>
      <c r="H68" s="2">
        <v>2.9999999999999997E-4</v>
      </c>
      <c r="I68" s="47">
        <f t="shared" ref="I68:I72" si="2">I$30*H68</f>
        <v>0</v>
      </c>
      <c r="J68" s="48">
        <f t="shared" ref="J68:J72" si="3">J$30*H68</f>
        <v>0</v>
      </c>
    </row>
    <row r="69" spans="1:10">
      <c r="A69" s="126" t="s">
        <v>12</v>
      </c>
      <c r="B69" s="146" t="s">
        <v>150</v>
      </c>
      <c r="C69" s="147"/>
      <c r="D69" s="147"/>
      <c r="E69" s="147"/>
      <c r="F69" s="147"/>
      <c r="G69" s="147"/>
      <c r="H69" s="36">
        <v>2.0000000000000001E-4</v>
      </c>
      <c r="I69" s="47">
        <f t="shared" si="2"/>
        <v>0</v>
      </c>
      <c r="J69" s="48">
        <f t="shared" si="3"/>
        <v>0</v>
      </c>
    </row>
    <row r="70" spans="1:10">
      <c r="A70" s="126" t="s">
        <v>13</v>
      </c>
      <c r="B70" s="146" t="s">
        <v>102</v>
      </c>
      <c r="C70" s="146"/>
      <c r="D70" s="146"/>
      <c r="E70" s="146"/>
      <c r="F70" s="146"/>
      <c r="G70" s="146"/>
      <c r="H70" s="36">
        <v>1.9400000000000001E-2</v>
      </c>
      <c r="I70" s="47">
        <f>I$30*H70</f>
        <v>0</v>
      </c>
      <c r="J70" s="48">
        <f t="shared" si="3"/>
        <v>0</v>
      </c>
    </row>
    <row r="71" spans="1:10">
      <c r="A71" s="126" t="s">
        <v>14</v>
      </c>
      <c r="B71" s="146" t="s">
        <v>105</v>
      </c>
      <c r="C71" s="146"/>
      <c r="D71" s="146"/>
      <c r="E71" s="146"/>
      <c r="F71" s="146"/>
      <c r="G71" s="146"/>
      <c r="H71" s="2">
        <v>7.7000000000000002E-3</v>
      </c>
      <c r="I71" s="47">
        <f t="shared" si="2"/>
        <v>0</v>
      </c>
      <c r="J71" s="48">
        <f t="shared" si="3"/>
        <v>0</v>
      </c>
    </row>
    <row r="72" spans="1:10">
      <c r="A72" s="126" t="s">
        <v>15</v>
      </c>
      <c r="B72" s="146" t="s">
        <v>151</v>
      </c>
      <c r="C72" s="146"/>
      <c r="D72" s="146"/>
      <c r="E72" s="146"/>
      <c r="F72" s="146"/>
      <c r="G72" s="146"/>
      <c r="H72" s="49">
        <v>3.73E-2</v>
      </c>
      <c r="I72" s="47">
        <f t="shared" si="2"/>
        <v>0</v>
      </c>
      <c r="J72" s="48">
        <f t="shared" si="3"/>
        <v>0</v>
      </c>
    </row>
    <row r="73" spans="1:10">
      <c r="A73" s="149" t="s">
        <v>106</v>
      </c>
      <c r="B73" s="149"/>
      <c r="C73" s="149"/>
      <c r="D73" s="149"/>
      <c r="E73" s="149"/>
      <c r="F73" s="149"/>
      <c r="G73" s="149"/>
      <c r="H73" s="39">
        <f>TRUNC(SUM(H67:H72),4)</f>
        <v>6.9099999999999995E-2</v>
      </c>
      <c r="I73" s="40">
        <f>TRUNC(SUM(I67:I72),2)</f>
        <v>0</v>
      </c>
      <c r="J73" s="41">
        <f>TRUNC(SUM(J67:J72),2)</f>
        <v>0</v>
      </c>
    </row>
    <row r="74" spans="1:10">
      <c r="A74" s="171"/>
      <c r="B74" s="172"/>
      <c r="C74" s="172"/>
      <c r="D74" s="172"/>
      <c r="E74" s="172"/>
      <c r="F74" s="172"/>
      <c r="G74" s="172"/>
      <c r="H74" s="172"/>
      <c r="I74" s="172"/>
      <c r="J74" s="13"/>
    </row>
    <row r="75" spans="1:10">
      <c r="A75" s="142" t="s">
        <v>107</v>
      </c>
      <c r="B75" s="143"/>
      <c r="C75" s="143"/>
      <c r="D75" s="143"/>
      <c r="E75" s="143"/>
      <c r="F75" s="143"/>
      <c r="G75" s="143"/>
      <c r="H75" s="143"/>
      <c r="I75" s="143"/>
      <c r="J75" s="143"/>
    </row>
    <row r="76" spans="1:10" ht="51">
      <c r="A76" s="148" t="s">
        <v>108</v>
      </c>
      <c r="B76" s="148"/>
      <c r="C76" s="148"/>
      <c r="D76" s="148"/>
      <c r="E76" s="148"/>
      <c r="F76" s="148"/>
      <c r="G76" s="148"/>
      <c r="H76" s="131" t="s">
        <v>3</v>
      </c>
      <c r="I76" s="112" t="str">
        <f>I66</f>
        <v>VALOR MENSAL  1 Operador Máq. Costal</v>
      </c>
      <c r="J76" s="113" t="str">
        <f>J66</f>
        <v>VALOR MENSAL  1 coletor de resíduos</v>
      </c>
    </row>
    <row r="77" spans="1:10">
      <c r="A77" s="126" t="s">
        <v>10</v>
      </c>
      <c r="B77" s="147" t="s">
        <v>109</v>
      </c>
      <c r="C77" s="147"/>
      <c r="D77" s="147"/>
      <c r="E77" s="147"/>
      <c r="F77" s="147"/>
      <c r="G77" s="147"/>
      <c r="H77" s="50">
        <v>8.3299999999999999E-2</v>
      </c>
      <c r="I77" s="37">
        <f t="shared" ref="I77:I83" si="4">I$30*H77</f>
        <v>0</v>
      </c>
      <c r="J77" s="38">
        <f>J$30*H77</f>
        <v>0</v>
      </c>
    </row>
    <row r="78" spans="1:10">
      <c r="A78" s="126" t="s">
        <v>11</v>
      </c>
      <c r="B78" s="146" t="s">
        <v>110</v>
      </c>
      <c r="C78" s="147"/>
      <c r="D78" s="147"/>
      <c r="E78" s="147"/>
      <c r="F78" s="147"/>
      <c r="G78" s="147"/>
      <c r="H78" s="50">
        <v>7.3000000000000001E-3</v>
      </c>
      <c r="I78" s="37">
        <f t="shared" si="4"/>
        <v>0</v>
      </c>
      <c r="J78" s="38">
        <f t="shared" ref="J78:J83" si="5">J$30*H78</f>
        <v>0</v>
      </c>
    </row>
    <row r="79" spans="1:10">
      <c r="A79" s="126" t="s">
        <v>12</v>
      </c>
      <c r="B79" s="147" t="s">
        <v>111</v>
      </c>
      <c r="C79" s="147"/>
      <c r="D79" s="147"/>
      <c r="E79" s="147"/>
      <c r="F79" s="147"/>
      <c r="G79" s="147"/>
      <c r="H79" s="50">
        <v>2.0000000000000001E-4</v>
      </c>
      <c r="I79" s="37">
        <f t="shared" si="4"/>
        <v>0</v>
      </c>
      <c r="J79" s="38">
        <f t="shared" si="5"/>
        <v>0</v>
      </c>
    </row>
    <row r="80" spans="1:10">
      <c r="A80" s="126" t="s">
        <v>13</v>
      </c>
      <c r="B80" s="146" t="s">
        <v>112</v>
      </c>
      <c r="C80" s="147"/>
      <c r="D80" s="147"/>
      <c r="E80" s="147"/>
      <c r="F80" s="147"/>
      <c r="G80" s="147"/>
      <c r="H80" s="2">
        <v>3.0000000000000001E-3</v>
      </c>
      <c r="I80" s="37">
        <f t="shared" si="4"/>
        <v>0</v>
      </c>
      <c r="J80" s="38">
        <f t="shared" si="5"/>
        <v>0</v>
      </c>
    </row>
    <row r="81" spans="1:10">
      <c r="A81" s="126" t="s">
        <v>14</v>
      </c>
      <c r="B81" s="146" t="s">
        <v>23</v>
      </c>
      <c r="C81" s="146"/>
      <c r="D81" s="146"/>
      <c r="E81" s="146"/>
      <c r="F81" s="146"/>
      <c r="G81" s="146"/>
      <c r="H81" s="50">
        <v>0</v>
      </c>
      <c r="I81" s="37">
        <f t="shared" si="4"/>
        <v>0</v>
      </c>
      <c r="J81" s="38">
        <f t="shared" si="5"/>
        <v>0</v>
      </c>
    </row>
    <row r="82" spans="1:10">
      <c r="A82" s="126"/>
      <c r="B82" s="176" t="s">
        <v>149</v>
      </c>
      <c r="C82" s="177"/>
      <c r="D82" s="177"/>
      <c r="E82" s="177"/>
      <c r="F82" s="177"/>
      <c r="G82" s="178"/>
      <c r="H82" s="50">
        <v>1.66E-2</v>
      </c>
      <c r="I82" s="37">
        <f t="shared" si="4"/>
        <v>0</v>
      </c>
      <c r="J82" s="38">
        <f t="shared" si="5"/>
        <v>0</v>
      </c>
    </row>
    <row r="83" spans="1:10">
      <c r="A83" s="126" t="s">
        <v>15</v>
      </c>
      <c r="B83" s="147" t="s">
        <v>4</v>
      </c>
      <c r="C83" s="147"/>
      <c r="D83" s="147"/>
      <c r="E83" s="147"/>
      <c r="F83" s="147"/>
      <c r="G83" s="147"/>
      <c r="H83" s="50">
        <v>0</v>
      </c>
      <c r="I83" s="37">
        <f t="shared" si="4"/>
        <v>0</v>
      </c>
      <c r="J83" s="38">
        <f t="shared" si="5"/>
        <v>0</v>
      </c>
    </row>
    <row r="84" spans="1:10">
      <c r="A84" s="149" t="s">
        <v>20</v>
      </c>
      <c r="B84" s="149"/>
      <c r="C84" s="149"/>
      <c r="D84" s="149"/>
      <c r="E84" s="149"/>
      <c r="F84" s="149"/>
      <c r="G84" s="149"/>
      <c r="H84" s="39">
        <f>TRUNC(SUM(H77:H83),4)</f>
        <v>0.1104</v>
      </c>
      <c r="I84" s="40">
        <f>TRUNC(SUM(I77:I83),2)</f>
        <v>0</v>
      </c>
      <c r="J84" s="41">
        <f>TRUNC(SUM(J77:J83),2)</f>
        <v>0</v>
      </c>
    </row>
    <row r="85" spans="1:10">
      <c r="A85" s="185"/>
      <c r="B85" s="186"/>
      <c r="C85" s="186"/>
      <c r="D85" s="186"/>
      <c r="E85" s="186"/>
      <c r="F85" s="186"/>
      <c r="G85" s="186"/>
      <c r="H85" s="186"/>
      <c r="I85" s="186"/>
      <c r="J85" s="13"/>
    </row>
    <row r="86" spans="1:10" ht="51">
      <c r="A86" s="148" t="s">
        <v>113</v>
      </c>
      <c r="B86" s="148"/>
      <c r="C86" s="148"/>
      <c r="D86" s="148"/>
      <c r="E86" s="148"/>
      <c r="F86" s="148"/>
      <c r="G86" s="148"/>
      <c r="H86" s="131" t="s">
        <v>3</v>
      </c>
      <c r="I86" s="112" t="str">
        <f>I76</f>
        <v>VALOR MENSAL  1 Operador Máq. Costal</v>
      </c>
      <c r="J86" s="113" t="str">
        <f>J76</f>
        <v>VALOR MENSAL  1 coletor de resíduos</v>
      </c>
    </row>
    <row r="87" spans="1:10">
      <c r="A87" s="126" t="s">
        <v>10</v>
      </c>
      <c r="B87" s="147" t="s">
        <v>114</v>
      </c>
      <c r="C87" s="147"/>
      <c r="D87" s="147"/>
      <c r="E87" s="147"/>
      <c r="F87" s="147"/>
      <c r="G87" s="147"/>
      <c r="H87" s="50">
        <v>0</v>
      </c>
      <c r="I87" s="37">
        <f>$I$30*H87</f>
        <v>0</v>
      </c>
      <c r="J87" s="38">
        <f>$I$30*H87</f>
        <v>0</v>
      </c>
    </row>
    <row r="88" spans="1:10">
      <c r="A88" s="149" t="s">
        <v>22</v>
      </c>
      <c r="B88" s="149"/>
      <c r="C88" s="149"/>
      <c r="D88" s="149"/>
      <c r="E88" s="149"/>
      <c r="F88" s="149"/>
      <c r="G88" s="149"/>
      <c r="H88" s="39">
        <f>TRUNC(SUM(H87),4)</f>
        <v>0</v>
      </c>
      <c r="I88" s="40">
        <f>TRUNC(SUM(I87),2)</f>
        <v>0</v>
      </c>
      <c r="J88" s="41">
        <f>TRUNC(SUM(J87),2)</f>
        <v>0</v>
      </c>
    </row>
    <row r="89" spans="1:10">
      <c r="A89" s="183"/>
      <c r="B89" s="184"/>
      <c r="C89" s="184"/>
      <c r="D89" s="184"/>
      <c r="E89" s="184"/>
      <c r="F89" s="184"/>
      <c r="G89" s="184"/>
      <c r="H89" s="184"/>
      <c r="I89" s="184"/>
      <c r="J89" s="13"/>
    </row>
    <row r="90" spans="1:10">
      <c r="A90" s="144" t="s">
        <v>115</v>
      </c>
      <c r="B90" s="145"/>
      <c r="C90" s="145"/>
      <c r="D90" s="145"/>
      <c r="E90" s="145"/>
      <c r="F90" s="145"/>
      <c r="G90" s="145"/>
      <c r="H90" s="145"/>
      <c r="I90" s="145"/>
      <c r="J90" s="145"/>
    </row>
    <row r="91" spans="1:10" ht="51">
      <c r="A91" s="148" t="s">
        <v>116</v>
      </c>
      <c r="B91" s="148"/>
      <c r="C91" s="148"/>
      <c r="D91" s="148"/>
      <c r="E91" s="148"/>
      <c r="F91" s="148"/>
      <c r="G91" s="148"/>
      <c r="H91" s="148"/>
      <c r="I91" s="112" t="str">
        <f>I86</f>
        <v>VALOR MENSAL  1 Operador Máq. Costal</v>
      </c>
      <c r="J91" s="113" t="str">
        <f>J86</f>
        <v>VALOR MENSAL  1 coletor de resíduos</v>
      </c>
    </row>
    <row r="92" spans="1:10">
      <c r="A92" s="126" t="s">
        <v>25</v>
      </c>
      <c r="B92" s="146" t="s">
        <v>110</v>
      </c>
      <c r="C92" s="146"/>
      <c r="D92" s="146"/>
      <c r="E92" s="146"/>
      <c r="F92" s="146"/>
      <c r="G92" s="146"/>
      <c r="H92" s="146"/>
      <c r="I92" s="47">
        <f>I84</f>
        <v>0</v>
      </c>
      <c r="J92" s="48">
        <f>J84</f>
        <v>0</v>
      </c>
    </row>
    <row r="93" spans="1:10">
      <c r="A93" s="126" t="s">
        <v>26</v>
      </c>
      <c r="B93" s="146" t="s">
        <v>117</v>
      </c>
      <c r="C93" s="146"/>
      <c r="D93" s="146"/>
      <c r="E93" s="146"/>
      <c r="F93" s="146"/>
      <c r="G93" s="146"/>
      <c r="H93" s="146"/>
      <c r="I93" s="47">
        <f>I88</f>
        <v>0</v>
      </c>
      <c r="J93" s="48">
        <f>J88</f>
        <v>0</v>
      </c>
    </row>
    <row r="94" spans="1:10">
      <c r="A94" s="149" t="s">
        <v>118</v>
      </c>
      <c r="B94" s="149"/>
      <c r="C94" s="149"/>
      <c r="D94" s="149"/>
      <c r="E94" s="149"/>
      <c r="F94" s="149"/>
      <c r="G94" s="149"/>
      <c r="H94" s="149"/>
      <c r="I94" s="40">
        <f>TRUNC(SUM(I92:I93),2)</f>
        <v>0</v>
      </c>
      <c r="J94" s="41">
        <f>TRUNC(SUM(J92:J93),2)</f>
        <v>0</v>
      </c>
    </row>
    <row r="95" spans="1:10">
      <c r="A95" s="174"/>
      <c r="B95" s="175"/>
      <c r="C95" s="175"/>
      <c r="D95" s="175"/>
      <c r="E95" s="175"/>
      <c r="F95" s="175"/>
      <c r="G95" s="175"/>
      <c r="H95" s="175"/>
      <c r="I95" s="175"/>
      <c r="J95" s="13"/>
    </row>
    <row r="96" spans="1:10">
      <c r="A96" s="142" t="s">
        <v>119</v>
      </c>
      <c r="B96" s="143"/>
      <c r="C96" s="143"/>
      <c r="D96" s="143"/>
      <c r="E96" s="143"/>
      <c r="F96" s="143"/>
      <c r="G96" s="143"/>
      <c r="H96" s="143"/>
      <c r="I96" s="143"/>
      <c r="J96" s="143"/>
    </row>
    <row r="97" spans="1:10" ht="51">
      <c r="A97" s="131">
        <v>5</v>
      </c>
      <c r="B97" s="148" t="s">
        <v>19</v>
      </c>
      <c r="C97" s="148"/>
      <c r="D97" s="148"/>
      <c r="E97" s="148"/>
      <c r="F97" s="148"/>
      <c r="G97" s="148"/>
      <c r="H97" s="131"/>
      <c r="I97" s="112" t="str">
        <f>I91</f>
        <v>VALOR MENSAL  1 Operador Máq. Costal</v>
      </c>
      <c r="J97" s="113" t="str">
        <f>J91</f>
        <v>VALOR MENSAL  1 coletor de resíduos</v>
      </c>
    </row>
    <row r="98" spans="1:10">
      <c r="A98" s="126" t="s">
        <v>10</v>
      </c>
      <c r="B98" s="154" t="s">
        <v>137</v>
      </c>
      <c r="C98" s="154"/>
      <c r="D98" s="154"/>
      <c r="E98" s="154"/>
      <c r="F98" s="154"/>
      <c r="G98" s="154"/>
      <c r="H98" s="90" t="s">
        <v>0</v>
      </c>
      <c r="I98" s="47">
        <v>0</v>
      </c>
      <c r="J98" s="48">
        <v>0</v>
      </c>
    </row>
    <row r="99" spans="1:10">
      <c r="A99" s="126" t="s">
        <v>11</v>
      </c>
      <c r="B99" s="154" t="s">
        <v>140</v>
      </c>
      <c r="C99" s="154"/>
      <c r="D99" s="154"/>
      <c r="E99" s="154"/>
      <c r="F99" s="154"/>
      <c r="G99" s="154"/>
      <c r="H99" s="90" t="s">
        <v>0</v>
      </c>
      <c r="I99" s="37" t="s">
        <v>0</v>
      </c>
      <c r="J99" s="38" t="s">
        <v>0</v>
      </c>
    </row>
    <row r="100" spans="1:10">
      <c r="A100" s="135" t="s">
        <v>12</v>
      </c>
      <c r="B100" s="154" t="s">
        <v>139</v>
      </c>
      <c r="C100" s="154"/>
      <c r="D100" s="154"/>
      <c r="E100" s="154"/>
      <c r="F100" s="154"/>
      <c r="G100" s="154"/>
      <c r="H100" s="90" t="s">
        <v>0</v>
      </c>
      <c r="I100" s="47">
        <v>0</v>
      </c>
      <c r="J100" s="48">
        <v>0</v>
      </c>
    </row>
    <row r="101" spans="1:10">
      <c r="A101" s="149" t="s">
        <v>120</v>
      </c>
      <c r="B101" s="149"/>
      <c r="C101" s="149"/>
      <c r="D101" s="149"/>
      <c r="E101" s="149"/>
      <c r="F101" s="149"/>
      <c r="G101" s="149"/>
      <c r="H101" s="39" t="s">
        <v>0</v>
      </c>
      <c r="I101" s="40">
        <f>TRUNC(SUM(I98:I100),2)</f>
        <v>0</v>
      </c>
      <c r="J101" s="41">
        <f>TRUNC(SUM(J98:J100),2)</f>
        <v>0</v>
      </c>
    </row>
    <row r="102" spans="1:10">
      <c r="A102" s="174"/>
      <c r="B102" s="175"/>
      <c r="C102" s="175"/>
      <c r="D102" s="175"/>
      <c r="E102" s="175"/>
      <c r="F102" s="175"/>
      <c r="G102" s="175"/>
      <c r="H102" s="175"/>
      <c r="I102" s="175"/>
      <c r="J102" s="13"/>
    </row>
    <row r="103" spans="1:10">
      <c r="A103" s="179" t="s">
        <v>155</v>
      </c>
      <c r="B103" s="179"/>
      <c r="C103" s="179"/>
      <c r="D103" s="179"/>
      <c r="E103" s="179"/>
      <c r="F103" s="179"/>
      <c r="G103" s="179"/>
      <c r="H103" s="179"/>
      <c r="I103" s="180"/>
      <c r="J103" s="13"/>
    </row>
    <row r="104" spans="1:10" ht="30" customHeight="1">
      <c r="A104" s="134">
        <v>6</v>
      </c>
      <c r="B104" s="181" t="s">
        <v>227</v>
      </c>
      <c r="C104" s="181"/>
      <c r="D104" s="181"/>
      <c r="E104" s="181"/>
      <c r="F104" s="181"/>
      <c r="G104" s="181"/>
      <c r="H104" s="134"/>
      <c r="I104" s="111" t="s">
        <v>130</v>
      </c>
      <c r="J104" s="16"/>
    </row>
    <row r="105" spans="1:10" ht="25.5" customHeight="1">
      <c r="A105" s="126" t="s">
        <v>10</v>
      </c>
      <c r="B105" s="182" t="s">
        <v>228</v>
      </c>
      <c r="C105" s="182"/>
      <c r="D105" s="182"/>
      <c r="E105" s="182"/>
      <c r="F105" s="182"/>
      <c r="G105" s="182"/>
      <c r="H105" s="133"/>
      <c r="I105" s="51">
        <f>'[1]Ferramentas e Equipamentos'!I20</f>
        <v>0</v>
      </c>
      <c r="J105" s="17"/>
    </row>
    <row r="106" spans="1:10">
      <c r="A106" s="126" t="s">
        <v>11</v>
      </c>
      <c r="B106" s="176" t="s">
        <v>4</v>
      </c>
      <c r="C106" s="177"/>
      <c r="D106" s="177"/>
      <c r="E106" s="177"/>
      <c r="F106" s="177"/>
      <c r="G106" s="178"/>
      <c r="H106" s="90" t="s">
        <v>0</v>
      </c>
      <c r="I106" s="51">
        <f>'[1]Ferramentas e Equipamentos'!I21</f>
        <v>0</v>
      </c>
      <c r="J106" s="17"/>
    </row>
    <row r="107" spans="1:10">
      <c r="A107" s="149" t="s">
        <v>121</v>
      </c>
      <c r="B107" s="149"/>
      <c r="C107" s="149"/>
      <c r="D107" s="149"/>
      <c r="E107" s="149"/>
      <c r="F107" s="149"/>
      <c r="G107" s="149"/>
      <c r="H107" s="39" t="s">
        <v>0</v>
      </c>
      <c r="I107" s="46">
        <f>SUM(I105:I106)</f>
        <v>0</v>
      </c>
      <c r="J107" s="14"/>
    </row>
    <row r="108" spans="1:10">
      <c r="A108" s="174"/>
      <c r="B108" s="175"/>
      <c r="C108" s="175"/>
      <c r="D108" s="175"/>
      <c r="E108" s="175"/>
      <c r="F108" s="175"/>
      <c r="G108" s="175"/>
      <c r="H108" s="175"/>
      <c r="I108" s="175"/>
      <c r="J108" s="13"/>
    </row>
    <row r="109" spans="1:10">
      <c r="A109" s="179" t="s">
        <v>127</v>
      </c>
      <c r="B109" s="179"/>
      <c r="C109" s="179"/>
      <c r="D109" s="179"/>
      <c r="E109" s="179"/>
      <c r="F109" s="179"/>
      <c r="G109" s="179"/>
      <c r="H109" s="179"/>
      <c r="I109" s="180"/>
      <c r="J109" s="13"/>
    </row>
    <row r="110" spans="1:10">
      <c r="A110" s="126">
        <v>7</v>
      </c>
      <c r="B110" s="149" t="s">
        <v>230</v>
      </c>
      <c r="C110" s="149"/>
      <c r="D110" s="149"/>
      <c r="E110" s="149"/>
      <c r="F110" s="149"/>
      <c r="G110" s="149"/>
      <c r="H110" s="126" t="s">
        <v>3</v>
      </c>
      <c r="I110" s="129" t="s">
        <v>1</v>
      </c>
      <c r="J110" s="16"/>
    </row>
    <row r="111" spans="1:10">
      <c r="A111" s="126" t="s">
        <v>10</v>
      </c>
      <c r="B111" s="146" t="s">
        <v>231</v>
      </c>
      <c r="C111" s="146"/>
      <c r="D111" s="146"/>
      <c r="E111" s="146"/>
      <c r="F111" s="146"/>
      <c r="G111" s="146"/>
      <c r="H111" s="52">
        <v>0.1</v>
      </c>
      <c r="I111" s="53">
        <f>TRUNC(H111*I137,2)</f>
        <v>0</v>
      </c>
      <c r="J111" s="18"/>
    </row>
    <row r="112" spans="1:10">
      <c r="A112" s="126" t="s">
        <v>11</v>
      </c>
      <c r="B112" s="146" t="s">
        <v>5</v>
      </c>
      <c r="C112" s="146"/>
      <c r="D112" s="146"/>
      <c r="E112" s="146"/>
      <c r="F112" s="146"/>
      <c r="G112" s="146"/>
      <c r="H112" s="52">
        <v>0.08</v>
      </c>
      <c r="I112" s="53">
        <f>TRUNC(H112*(I111+I137),2)</f>
        <v>0</v>
      </c>
      <c r="J112" s="18"/>
    </row>
    <row r="113" spans="1:11">
      <c r="A113" s="126" t="s">
        <v>12</v>
      </c>
      <c r="B113" s="187" t="s">
        <v>56</v>
      </c>
      <c r="C113" s="187"/>
      <c r="D113" s="187"/>
      <c r="E113" s="187"/>
      <c r="F113" s="187"/>
      <c r="G113" s="187"/>
      <c r="H113" s="32"/>
      <c r="I113" s="54"/>
      <c r="J113" s="19"/>
    </row>
    <row r="114" spans="1:11">
      <c r="A114" s="126" t="s">
        <v>57</v>
      </c>
      <c r="B114" s="146" t="s">
        <v>153</v>
      </c>
      <c r="C114" s="146"/>
      <c r="D114" s="146"/>
      <c r="E114" s="146"/>
      <c r="F114" s="146"/>
      <c r="G114" s="146"/>
      <c r="H114" s="55">
        <v>9.2499999999999999E-2</v>
      </c>
      <c r="I114" s="53">
        <f>TRUNC(H114*I122,2)</f>
        <v>0</v>
      </c>
      <c r="J114" s="18"/>
    </row>
    <row r="115" spans="1:11">
      <c r="A115" s="126" t="s">
        <v>58</v>
      </c>
      <c r="B115" s="146" t="s">
        <v>135</v>
      </c>
      <c r="C115" s="146"/>
      <c r="D115" s="146"/>
      <c r="E115" s="146"/>
      <c r="F115" s="146"/>
      <c r="G115" s="146"/>
      <c r="H115" s="56">
        <v>0</v>
      </c>
      <c r="I115" s="53">
        <f>TRUNC(H115*I122,2)</f>
        <v>0</v>
      </c>
      <c r="J115" s="18"/>
    </row>
    <row r="116" spans="1:11">
      <c r="A116" s="126" t="s">
        <v>59</v>
      </c>
      <c r="B116" s="146" t="s">
        <v>152</v>
      </c>
      <c r="C116" s="146"/>
      <c r="D116" s="146"/>
      <c r="E116" s="146"/>
      <c r="F116" s="146"/>
      <c r="G116" s="146"/>
      <c r="H116" s="57">
        <v>0.04</v>
      </c>
      <c r="I116" s="53">
        <f>TRUNC(H116*I122,2)</f>
        <v>0</v>
      </c>
      <c r="J116" s="18"/>
      <c r="K116" s="1"/>
    </row>
    <row r="117" spans="1:11">
      <c r="A117" s="149" t="s">
        <v>128</v>
      </c>
      <c r="B117" s="149"/>
      <c r="C117" s="149"/>
      <c r="D117" s="149"/>
      <c r="E117" s="149"/>
      <c r="F117" s="149"/>
      <c r="G117" s="149"/>
      <c r="H117" s="55">
        <f>SUM(H111:H116)</f>
        <v>0.31249999999999994</v>
      </c>
      <c r="I117" s="46">
        <f>TRUNC(SUM(I111:I116),2)</f>
        <v>0</v>
      </c>
      <c r="J117" s="14"/>
    </row>
    <row r="118" spans="1:11">
      <c r="A118" s="127"/>
      <c r="B118" s="188"/>
      <c r="C118" s="188"/>
      <c r="D118" s="188"/>
      <c r="E118" s="188"/>
      <c r="F118" s="188"/>
      <c r="G118" s="188"/>
      <c r="H118" s="188"/>
      <c r="I118" s="188"/>
      <c r="J118" s="13"/>
    </row>
    <row r="119" spans="1:11">
      <c r="A119" s="58" t="s">
        <v>60</v>
      </c>
      <c r="B119" s="189" t="s">
        <v>61</v>
      </c>
      <c r="C119" s="189"/>
      <c r="D119" s="189"/>
      <c r="E119" s="189"/>
      <c r="F119" s="189"/>
      <c r="G119" s="189"/>
      <c r="H119" s="59">
        <f>TRUNC(H114+H115+H116,4)</f>
        <v>0.13250000000000001</v>
      </c>
      <c r="I119" s="60"/>
      <c r="J119" s="13"/>
    </row>
    <row r="120" spans="1:11">
      <c r="A120" s="61"/>
      <c r="B120" s="190">
        <v>100</v>
      </c>
      <c r="C120" s="191"/>
      <c r="D120" s="191"/>
      <c r="E120" s="191"/>
      <c r="F120" s="191"/>
      <c r="G120" s="191"/>
      <c r="H120" s="62"/>
      <c r="I120" s="63"/>
      <c r="J120" s="13"/>
    </row>
    <row r="121" spans="1:11">
      <c r="A121" s="61" t="s">
        <v>62</v>
      </c>
      <c r="B121" s="191" t="s">
        <v>122</v>
      </c>
      <c r="C121" s="191"/>
      <c r="D121" s="191"/>
      <c r="E121" s="191"/>
      <c r="F121" s="191"/>
      <c r="G121" s="191"/>
      <c r="H121" s="62"/>
      <c r="I121" s="64">
        <f>TRUNC(I137+I111+I112,2)</f>
        <v>0</v>
      </c>
      <c r="J121" s="13"/>
    </row>
    <row r="122" spans="1:11">
      <c r="A122" s="61" t="s">
        <v>63</v>
      </c>
      <c r="B122" s="191" t="s">
        <v>64</v>
      </c>
      <c r="C122" s="191"/>
      <c r="D122" s="191"/>
      <c r="E122" s="191"/>
      <c r="F122" s="191"/>
      <c r="G122" s="191"/>
      <c r="H122" s="62"/>
      <c r="I122" s="64">
        <f>I121/(1-H119)</f>
        <v>0</v>
      </c>
      <c r="J122" s="13"/>
    </row>
    <row r="123" spans="1:11">
      <c r="A123" s="65"/>
      <c r="B123" s="192" t="s">
        <v>65</v>
      </c>
      <c r="C123" s="192"/>
      <c r="D123" s="192"/>
      <c r="E123" s="192"/>
      <c r="F123" s="192"/>
      <c r="G123" s="192"/>
      <c r="H123" s="66"/>
      <c r="I123" s="67">
        <f>TRUNC(I122-I121,2)</f>
        <v>0</v>
      </c>
      <c r="J123" s="13"/>
    </row>
    <row r="124" spans="1:11">
      <c r="A124" s="127"/>
      <c r="B124" s="127"/>
      <c r="C124" s="127"/>
      <c r="D124" s="127"/>
      <c r="E124" s="127"/>
      <c r="F124" s="127"/>
      <c r="G124" s="127"/>
      <c r="H124" s="127"/>
      <c r="I124" s="15"/>
      <c r="J124" s="13"/>
    </row>
    <row r="125" spans="1:11">
      <c r="A125" s="144" t="s">
        <v>124</v>
      </c>
      <c r="B125" s="145"/>
      <c r="C125" s="145"/>
      <c r="D125" s="145"/>
      <c r="E125" s="145"/>
      <c r="F125" s="145"/>
      <c r="G125" s="145"/>
      <c r="H125" s="145"/>
      <c r="I125" s="145"/>
      <c r="J125" s="145"/>
    </row>
    <row r="126" spans="1:11" ht="51">
      <c r="A126" s="148" t="s">
        <v>27</v>
      </c>
      <c r="B126" s="148"/>
      <c r="C126" s="148"/>
      <c r="D126" s="148"/>
      <c r="E126" s="148"/>
      <c r="F126" s="148"/>
      <c r="G126" s="148"/>
      <c r="H126" s="148"/>
      <c r="I126" s="112" t="str">
        <f>I22</f>
        <v>VALOR MENSAL  1 Operador Máq. Costal</v>
      </c>
      <c r="J126" s="113" t="str">
        <f>J22</f>
        <v>VALOR MENSAL  1 coletor de resíduos</v>
      </c>
    </row>
    <row r="127" spans="1:11">
      <c r="A127" s="124" t="s">
        <v>10</v>
      </c>
      <c r="B127" s="159" t="str">
        <f>A21</f>
        <v>MÓDULO 1 - COMPOSIÇÃO DA REMUNERAÇÃO</v>
      </c>
      <c r="C127" s="159"/>
      <c r="D127" s="159"/>
      <c r="E127" s="159"/>
      <c r="F127" s="159"/>
      <c r="G127" s="159"/>
      <c r="H127" s="159"/>
      <c r="I127" s="53">
        <f>I30</f>
        <v>0</v>
      </c>
      <c r="J127" s="68">
        <f>J30</f>
        <v>0</v>
      </c>
    </row>
    <row r="128" spans="1:11">
      <c r="A128" s="124" t="s">
        <v>11</v>
      </c>
      <c r="B128" s="159" t="str">
        <f>A32</f>
        <v>MÓDULO 2 – ENCARGOS E BENEFÍCIOS ANUAIS, MENSAIS E DIÁRIOS</v>
      </c>
      <c r="C128" s="159"/>
      <c r="D128" s="159"/>
      <c r="E128" s="159"/>
      <c r="F128" s="159"/>
      <c r="G128" s="159"/>
      <c r="H128" s="159"/>
      <c r="I128" s="53">
        <f>I63</f>
        <v>0</v>
      </c>
      <c r="J128" s="68">
        <f>J63</f>
        <v>0</v>
      </c>
    </row>
    <row r="129" spans="1:10">
      <c r="A129" s="124" t="s">
        <v>12</v>
      </c>
      <c r="B129" s="159" t="str">
        <f>A65</f>
        <v>MÓDULO 3 – PROVISÃO PARA RESCISÃO</v>
      </c>
      <c r="C129" s="159"/>
      <c r="D129" s="159"/>
      <c r="E129" s="159"/>
      <c r="F129" s="159"/>
      <c r="G129" s="159"/>
      <c r="H129" s="159"/>
      <c r="I129" s="53">
        <f>I73</f>
        <v>0</v>
      </c>
      <c r="J129" s="68">
        <f>J73</f>
        <v>0</v>
      </c>
    </row>
    <row r="130" spans="1:10">
      <c r="A130" s="136" t="s">
        <v>13</v>
      </c>
      <c r="B130" s="159" t="str">
        <f>A75</f>
        <v>MÓDULO 4 – CUSTO DE REPOSIÇÃO DO PROFISSIONAL AUSENTE</v>
      </c>
      <c r="C130" s="159"/>
      <c r="D130" s="159"/>
      <c r="E130" s="159"/>
      <c r="F130" s="159"/>
      <c r="G130" s="159"/>
      <c r="H130" s="159"/>
      <c r="I130" s="53">
        <f>I94</f>
        <v>0</v>
      </c>
      <c r="J130" s="68">
        <f>J94</f>
        <v>0</v>
      </c>
    </row>
    <row r="131" spans="1:10">
      <c r="A131" s="136" t="s">
        <v>14</v>
      </c>
      <c r="B131" s="159" t="str">
        <f>A96</f>
        <v>MÓDULO 5 – INSUMOS DIVERSOS</v>
      </c>
      <c r="C131" s="159"/>
      <c r="D131" s="159"/>
      <c r="E131" s="159"/>
      <c r="F131" s="159"/>
      <c r="G131" s="159"/>
      <c r="H131" s="159"/>
      <c r="I131" s="53">
        <f>I101</f>
        <v>0</v>
      </c>
      <c r="J131" s="68">
        <f>J101</f>
        <v>0</v>
      </c>
    </row>
    <row r="132" spans="1:10">
      <c r="A132" s="126"/>
      <c r="B132" s="149" t="s">
        <v>129</v>
      </c>
      <c r="C132" s="149"/>
      <c r="D132" s="149"/>
      <c r="E132" s="149"/>
      <c r="F132" s="149"/>
      <c r="G132" s="149"/>
      <c r="H132" s="149"/>
      <c r="I132" s="46">
        <f>TRUNC(SUM(I127:I131),2)</f>
        <v>0</v>
      </c>
      <c r="J132" s="22">
        <f>TRUNC(SUM(J127:J131),2)</f>
        <v>0</v>
      </c>
    </row>
    <row r="133" spans="1:10">
      <c r="A133" s="126"/>
      <c r="B133" s="195" t="s">
        <v>125</v>
      </c>
      <c r="C133" s="196"/>
      <c r="D133" s="196"/>
      <c r="E133" s="196"/>
      <c r="F133" s="196"/>
      <c r="G133" s="196"/>
      <c r="H133" s="197"/>
      <c r="I133" s="121">
        <v>10</v>
      </c>
      <c r="J133" s="121">
        <v>5</v>
      </c>
    </row>
    <row r="134" spans="1:10">
      <c r="A134" s="126"/>
      <c r="B134" s="171" t="s">
        <v>154</v>
      </c>
      <c r="C134" s="172"/>
      <c r="D134" s="172"/>
      <c r="E134" s="172"/>
      <c r="F134" s="172"/>
      <c r="G134" s="172"/>
      <c r="H134" s="198"/>
      <c r="I134" s="22">
        <f>I132*I133</f>
        <v>0</v>
      </c>
      <c r="J134" s="22">
        <f>J132*J133</f>
        <v>0</v>
      </c>
    </row>
    <row r="135" spans="1:10">
      <c r="A135" s="126"/>
      <c r="B135" s="171" t="s">
        <v>126</v>
      </c>
      <c r="C135" s="172"/>
      <c r="D135" s="172"/>
      <c r="E135" s="172"/>
      <c r="F135" s="172"/>
      <c r="G135" s="172"/>
      <c r="H135" s="198"/>
      <c r="I135" s="193">
        <f>I134+J134</f>
        <v>0</v>
      </c>
      <c r="J135" s="194"/>
    </row>
    <row r="136" spans="1:10">
      <c r="A136" s="136" t="s">
        <v>15</v>
      </c>
      <c r="B136" s="199" t="str">
        <f>A103</f>
        <v>MÓDULO 6 – Ferramentas, Máquinas Roçadeiras costais. Outros</v>
      </c>
      <c r="C136" s="200"/>
      <c r="D136" s="200"/>
      <c r="E136" s="200"/>
      <c r="F136" s="200"/>
      <c r="G136" s="200"/>
      <c r="H136" s="201"/>
      <c r="I136" s="193">
        <f>I107</f>
        <v>0</v>
      </c>
      <c r="J136" s="194"/>
    </row>
    <row r="137" spans="1:10">
      <c r="A137" s="136"/>
      <c r="B137" s="199" t="s">
        <v>144</v>
      </c>
      <c r="C137" s="200"/>
      <c r="D137" s="200"/>
      <c r="E137" s="200"/>
      <c r="F137" s="200"/>
      <c r="G137" s="200"/>
      <c r="H137" s="201"/>
      <c r="I137" s="193">
        <f>I135+I136</f>
        <v>0</v>
      </c>
      <c r="J137" s="194"/>
    </row>
    <row r="138" spans="1:10">
      <c r="A138" s="136" t="s">
        <v>16</v>
      </c>
      <c r="B138" s="211" t="str">
        <f>A109</f>
        <v>MÓDULO 7 – CUSTOS INDIRETOS, TRIBUTOS E LUCRO</v>
      </c>
      <c r="C138" s="200"/>
      <c r="D138" s="200"/>
      <c r="E138" s="200"/>
      <c r="F138" s="200"/>
      <c r="G138" s="200"/>
      <c r="H138" s="201"/>
      <c r="I138" s="193">
        <f>I117</f>
        <v>0</v>
      </c>
      <c r="J138" s="194"/>
    </row>
    <row r="139" spans="1:10">
      <c r="A139" s="149" t="s">
        <v>148</v>
      </c>
      <c r="B139" s="149"/>
      <c r="C139" s="149"/>
      <c r="D139" s="149"/>
      <c r="E139" s="149"/>
      <c r="F139" s="149"/>
      <c r="G139" s="149"/>
      <c r="H139" s="149"/>
      <c r="I139" s="193">
        <f>TRUNC(SUM(I137+I138),2)</f>
        <v>0</v>
      </c>
      <c r="J139" s="194"/>
    </row>
    <row r="140" spans="1:10" ht="12.75" hidden="1" customHeight="1">
      <c r="A140" s="149" t="s">
        <v>131</v>
      </c>
      <c r="B140" s="149"/>
      <c r="C140" s="149"/>
      <c r="D140" s="149"/>
      <c r="E140" s="149"/>
      <c r="F140" s="149"/>
      <c r="G140" s="149"/>
      <c r="H140" s="149"/>
      <c r="I140" s="69">
        <f>I139*12</f>
        <v>0</v>
      </c>
      <c r="J140" s="20"/>
    </row>
    <row r="141" spans="1:10" ht="40.5" hidden="1" customHeight="1">
      <c r="A141" s="21"/>
      <c r="B141" s="21"/>
      <c r="C141" s="21"/>
      <c r="D141" s="21"/>
      <c r="E141" s="21"/>
      <c r="F141" s="21"/>
      <c r="G141" s="21"/>
      <c r="H141" s="21"/>
      <c r="I141" s="70"/>
      <c r="J141" s="10"/>
    </row>
    <row r="142" spans="1:10" ht="12.75" hidden="1" customHeight="1">
      <c r="A142" s="127"/>
      <c r="B142" s="223" t="s">
        <v>29</v>
      </c>
      <c r="C142" s="223"/>
      <c r="D142" s="223"/>
      <c r="E142" s="223"/>
      <c r="F142" s="223"/>
      <c r="G142" s="223"/>
      <c r="H142" s="12"/>
      <c r="I142" s="12"/>
      <c r="J142" s="10"/>
    </row>
    <row r="143" spans="1:10" ht="26.25" hidden="1" customHeight="1" thickBot="1">
      <c r="A143" s="242" t="s">
        <v>31</v>
      </c>
      <c r="B143" s="243"/>
      <c r="C143" s="242" t="s">
        <v>32</v>
      </c>
      <c r="D143" s="243"/>
      <c r="E143" s="242" t="s">
        <v>34</v>
      </c>
      <c r="F143" s="243"/>
      <c r="G143" s="71" t="s">
        <v>33</v>
      </c>
      <c r="H143" s="72" t="s">
        <v>30</v>
      </c>
      <c r="I143" s="73" t="s">
        <v>1</v>
      </c>
      <c r="J143" s="10"/>
    </row>
    <row r="144" spans="1:10" ht="12.75" hidden="1" customHeight="1">
      <c r="A144" s="236" t="s">
        <v>35</v>
      </c>
      <c r="B144" s="237"/>
      <c r="C144" s="238" t="s">
        <v>39</v>
      </c>
      <c r="D144" s="239"/>
      <c r="E144" s="240"/>
      <c r="F144" s="241"/>
      <c r="G144" s="74" t="s">
        <v>39</v>
      </c>
      <c r="H144" s="75"/>
      <c r="I144" s="76">
        <v>0</v>
      </c>
      <c r="J144" s="10"/>
    </row>
    <row r="145" spans="1:10" ht="12.75" hidden="1" customHeight="1">
      <c r="A145" s="210" t="s">
        <v>36</v>
      </c>
      <c r="B145" s="211"/>
      <c r="C145" s="212" t="s">
        <v>39</v>
      </c>
      <c r="D145" s="213"/>
      <c r="E145" s="204"/>
      <c r="F145" s="205"/>
      <c r="G145" s="26" t="s">
        <v>39</v>
      </c>
      <c r="H145" s="77"/>
      <c r="I145" s="78">
        <v>0</v>
      </c>
      <c r="J145" s="10"/>
    </row>
    <row r="146" spans="1:10" ht="12.75" hidden="1" customHeight="1">
      <c r="A146" s="210" t="s">
        <v>37</v>
      </c>
      <c r="B146" s="211"/>
      <c r="C146" s="212" t="s">
        <v>39</v>
      </c>
      <c r="D146" s="213"/>
      <c r="E146" s="204"/>
      <c r="F146" s="205"/>
      <c r="G146" s="26" t="s">
        <v>39</v>
      </c>
      <c r="H146" s="77"/>
      <c r="I146" s="78">
        <v>0</v>
      </c>
      <c r="J146" s="10"/>
    </row>
    <row r="147" spans="1:10" ht="12.75" hidden="1" customHeight="1">
      <c r="A147" s="210" t="s">
        <v>38</v>
      </c>
      <c r="B147" s="211"/>
      <c r="C147" s="212" t="s">
        <v>39</v>
      </c>
      <c r="D147" s="213"/>
      <c r="E147" s="204"/>
      <c r="F147" s="205"/>
      <c r="G147" s="26" t="s">
        <v>39</v>
      </c>
      <c r="H147" s="77"/>
      <c r="I147" s="78">
        <v>0</v>
      </c>
      <c r="J147" s="10"/>
    </row>
    <row r="148" spans="1:10" ht="12.75" hidden="1" customHeight="1">
      <c r="A148" s="203"/>
      <c r="B148" s="171"/>
      <c r="C148" s="204"/>
      <c r="D148" s="205"/>
      <c r="E148" s="204"/>
      <c r="F148" s="205"/>
      <c r="G148" s="79"/>
      <c r="H148" s="80"/>
      <c r="I148" s="78"/>
      <c r="J148" s="10"/>
    </row>
    <row r="149" spans="1:10" ht="13.5" hidden="1" customHeight="1" thickBot="1">
      <c r="A149" s="206"/>
      <c r="B149" s="207"/>
      <c r="C149" s="208"/>
      <c r="D149" s="209"/>
      <c r="E149" s="208"/>
      <c r="F149" s="209"/>
      <c r="G149" s="81"/>
      <c r="H149" s="82"/>
      <c r="I149" s="83"/>
      <c r="J149" s="10"/>
    </row>
    <row r="150" spans="1:10" ht="13.5" hidden="1" customHeight="1" thickBot="1">
      <c r="A150" s="220" t="s">
        <v>40</v>
      </c>
      <c r="B150" s="221"/>
      <c r="C150" s="221"/>
      <c r="D150" s="221"/>
      <c r="E150" s="221"/>
      <c r="F150" s="221"/>
      <c r="G150" s="221"/>
      <c r="H150" s="222"/>
      <c r="I150" s="84">
        <f>SUM(I148:I149)</f>
        <v>0</v>
      </c>
      <c r="J150" s="10"/>
    </row>
    <row r="151" spans="1:10" ht="12.75" hidden="1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10"/>
    </row>
    <row r="152" spans="1:10" ht="12.75" hidden="1" customHeight="1">
      <c r="A152" s="127" t="s">
        <v>41</v>
      </c>
      <c r="B152" s="223" t="s">
        <v>42</v>
      </c>
      <c r="C152" s="223"/>
      <c r="D152" s="223"/>
      <c r="E152" s="223"/>
      <c r="F152" s="223"/>
      <c r="G152" s="223"/>
      <c r="H152" s="12"/>
      <c r="I152" s="12"/>
      <c r="J152" s="10"/>
    </row>
    <row r="153" spans="1:10" ht="13.5" hidden="1" customHeight="1" thickBot="1">
      <c r="A153" s="224" t="s">
        <v>43</v>
      </c>
      <c r="B153" s="225"/>
      <c r="C153" s="225"/>
      <c r="D153" s="225"/>
      <c r="E153" s="225"/>
      <c r="F153" s="225"/>
      <c r="G153" s="225"/>
      <c r="H153" s="225"/>
      <c r="I153" s="226"/>
      <c r="J153" s="10"/>
    </row>
    <row r="154" spans="1:10" ht="13.5" hidden="1" customHeight="1" thickBot="1">
      <c r="A154" s="85"/>
      <c r="B154" s="227" t="s">
        <v>44</v>
      </c>
      <c r="C154" s="228"/>
      <c r="D154" s="228"/>
      <c r="E154" s="228"/>
      <c r="F154" s="228"/>
      <c r="G154" s="228"/>
      <c r="H154" s="229"/>
      <c r="I154" s="73" t="s">
        <v>1</v>
      </c>
      <c r="J154" s="10"/>
    </row>
    <row r="155" spans="1:10" ht="12.75" hidden="1" customHeight="1">
      <c r="A155" s="123" t="s">
        <v>10</v>
      </c>
      <c r="B155" s="230" t="s">
        <v>45</v>
      </c>
      <c r="C155" s="231"/>
      <c r="D155" s="231"/>
      <c r="E155" s="231"/>
      <c r="F155" s="231"/>
      <c r="G155" s="231"/>
      <c r="H155" s="232"/>
      <c r="I155" s="86">
        <f>I114</f>
        <v>0</v>
      </c>
      <c r="J155" s="10"/>
    </row>
    <row r="156" spans="1:10" ht="12.75" hidden="1" customHeight="1">
      <c r="A156" s="125" t="s">
        <v>11</v>
      </c>
      <c r="B156" s="233" t="s">
        <v>46</v>
      </c>
      <c r="C156" s="234"/>
      <c r="D156" s="234"/>
      <c r="E156" s="234"/>
      <c r="F156" s="234"/>
      <c r="G156" s="234"/>
      <c r="H156" s="235"/>
      <c r="I156" s="87" t="e">
        <f>#REF!</f>
        <v>#REF!</v>
      </c>
      <c r="J156" s="10"/>
    </row>
    <row r="157" spans="1:10" ht="13.5" hidden="1" customHeight="1" thickBot="1">
      <c r="A157" s="125" t="s">
        <v>12</v>
      </c>
      <c r="B157" s="214" t="s">
        <v>47</v>
      </c>
      <c r="C157" s="215"/>
      <c r="D157" s="215"/>
      <c r="E157" s="215"/>
      <c r="F157" s="215"/>
      <c r="G157" s="215"/>
      <c r="H157" s="216"/>
      <c r="I157" s="87">
        <f>I117</f>
        <v>0</v>
      </c>
      <c r="J157" s="10"/>
    </row>
    <row r="158" spans="1:10" ht="13.5" hidden="1" customHeight="1" thickBot="1">
      <c r="A158" s="217" t="s">
        <v>24</v>
      </c>
      <c r="B158" s="218"/>
      <c r="C158" s="218"/>
      <c r="D158" s="218"/>
      <c r="E158" s="218"/>
      <c r="F158" s="218"/>
      <c r="G158" s="218"/>
      <c r="H158" s="219"/>
      <c r="I158" s="84" t="e">
        <f>SUM(I155:I157)</f>
        <v>#REF!</v>
      </c>
      <c r="J158" s="10"/>
    </row>
    <row r="159" spans="1:10" ht="12.75" hidden="1" customHeight="1">
      <c r="A159" s="127" t="s">
        <v>21</v>
      </c>
      <c r="B159" s="21" t="s">
        <v>48</v>
      </c>
      <c r="C159" s="21"/>
      <c r="D159" s="21"/>
      <c r="E159" s="21"/>
      <c r="F159" s="21"/>
      <c r="G159" s="21"/>
      <c r="H159" s="21"/>
      <c r="I159" s="21"/>
      <c r="J159" s="10"/>
    </row>
    <row r="160" spans="1:10">
      <c r="A160" s="127"/>
      <c r="B160" s="21"/>
      <c r="C160" s="21"/>
      <c r="D160" s="21"/>
      <c r="E160" s="21"/>
      <c r="F160" s="21"/>
      <c r="G160" s="21"/>
      <c r="H160" s="21"/>
      <c r="I160" s="21"/>
      <c r="J160" s="10"/>
    </row>
    <row r="161" spans="1:10">
      <c r="A161" s="21"/>
      <c r="B161" s="21"/>
      <c r="C161" s="21"/>
      <c r="D161" s="21"/>
      <c r="E161" s="21"/>
      <c r="F161" s="21"/>
      <c r="G161" s="21"/>
      <c r="H161" s="21"/>
      <c r="I161" s="21"/>
      <c r="J161" s="10"/>
    </row>
    <row r="162" spans="1:10" s="8" customFormat="1" ht="25.5">
      <c r="A162" s="108" t="s">
        <v>133</v>
      </c>
      <c r="B162" s="128" t="s">
        <v>141</v>
      </c>
      <c r="C162" s="128" t="s">
        <v>134</v>
      </c>
      <c r="D162" s="202" t="s">
        <v>204</v>
      </c>
      <c r="E162" s="202"/>
      <c r="F162" s="202"/>
      <c r="G162" s="128" t="s">
        <v>201</v>
      </c>
      <c r="H162" s="109" t="s">
        <v>202</v>
      </c>
      <c r="I162" s="109" t="s">
        <v>203</v>
      </c>
      <c r="J162" s="88"/>
    </row>
    <row r="163" spans="1:10" ht="29.25" customHeight="1">
      <c r="A163" s="106">
        <v>1</v>
      </c>
      <c r="B163" s="115">
        <f>F12</f>
        <v>113774.83333333333</v>
      </c>
      <c r="C163" s="107" t="s">
        <v>142</v>
      </c>
      <c r="D163" s="165" t="s">
        <v>205</v>
      </c>
      <c r="E163" s="166"/>
      <c r="F163" s="167"/>
      <c r="G163" s="117">
        <f>ROUND(I139/B163,4)</f>
        <v>0</v>
      </c>
      <c r="H163" s="116">
        <f>G163*B163</f>
        <v>0</v>
      </c>
      <c r="I163" s="116">
        <f>H163*12</f>
        <v>0</v>
      </c>
      <c r="J163" s="10"/>
    </row>
    <row r="164" spans="1:10">
      <c r="A164" s="6"/>
      <c r="B164" s="6"/>
      <c r="C164" s="6"/>
      <c r="D164" s="9"/>
      <c r="E164" s="9"/>
      <c r="F164" s="9"/>
      <c r="G164" s="9"/>
      <c r="H164" s="9"/>
      <c r="I164" s="6"/>
      <c r="J164" s="5"/>
    </row>
  </sheetData>
  <mergeCells count="176">
    <mergeCell ref="A144:B144"/>
    <mergeCell ref="C144:D144"/>
    <mergeCell ref="E144:F144"/>
    <mergeCell ref="A145:B145"/>
    <mergeCell ref="C145:D145"/>
    <mergeCell ref="E145:F145"/>
    <mergeCell ref="B138:H138"/>
    <mergeCell ref="A139:H139"/>
    <mergeCell ref="A140:H140"/>
    <mergeCell ref="B142:G142"/>
    <mergeCell ref="A143:B143"/>
    <mergeCell ref="C143:D143"/>
    <mergeCell ref="E143:F143"/>
    <mergeCell ref="D162:F162"/>
    <mergeCell ref="D163:F163"/>
    <mergeCell ref="A148:B148"/>
    <mergeCell ref="C148:D148"/>
    <mergeCell ref="E148:F148"/>
    <mergeCell ref="A149:B149"/>
    <mergeCell ref="C149:D149"/>
    <mergeCell ref="E149:F149"/>
    <mergeCell ref="A146:B146"/>
    <mergeCell ref="C146:D146"/>
    <mergeCell ref="E146:F146"/>
    <mergeCell ref="A147:B147"/>
    <mergeCell ref="C147:D147"/>
    <mergeCell ref="E147:F147"/>
    <mergeCell ref="B157:H157"/>
    <mergeCell ref="A158:H158"/>
    <mergeCell ref="A150:H150"/>
    <mergeCell ref="B152:G152"/>
    <mergeCell ref="A153:I153"/>
    <mergeCell ref="B154:H154"/>
    <mergeCell ref="B155:H155"/>
    <mergeCell ref="B156:H156"/>
    <mergeCell ref="I138:J138"/>
    <mergeCell ref="I139:J139"/>
    <mergeCell ref="B131:H131"/>
    <mergeCell ref="B132:H132"/>
    <mergeCell ref="B133:H133"/>
    <mergeCell ref="B135:H135"/>
    <mergeCell ref="B136:H136"/>
    <mergeCell ref="B137:H137"/>
    <mergeCell ref="I135:J135"/>
    <mergeCell ref="B134:H134"/>
    <mergeCell ref="I136:J136"/>
    <mergeCell ref="I137:J137"/>
    <mergeCell ref="A126:H126"/>
    <mergeCell ref="B127:H127"/>
    <mergeCell ref="B128:H128"/>
    <mergeCell ref="B129:H129"/>
    <mergeCell ref="B130:H130"/>
    <mergeCell ref="B118:I118"/>
    <mergeCell ref="B119:G119"/>
    <mergeCell ref="B120:G120"/>
    <mergeCell ref="B121:G121"/>
    <mergeCell ref="B122:G122"/>
    <mergeCell ref="B123:G123"/>
    <mergeCell ref="A125:J125"/>
    <mergeCell ref="B112:G112"/>
    <mergeCell ref="B113:G113"/>
    <mergeCell ref="B114:G114"/>
    <mergeCell ref="B115:G115"/>
    <mergeCell ref="B116:G116"/>
    <mergeCell ref="A117:G117"/>
    <mergeCell ref="A107:G107"/>
    <mergeCell ref="A108:I108"/>
    <mergeCell ref="A109:I109"/>
    <mergeCell ref="B110:G110"/>
    <mergeCell ref="B111:G111"/>
    <mergeCell ref="B100:G100"/>
    <mergeCell ref="A101:G101"/>
    <mergeCell ref="A102:I102"/>
    <mergeCell ref="A103:I103"/>
    <mergeCell ref="B104:G104"/>
    <mergeCell ref="B106:G106"/>
    <mergeCell ref="B105:G105"/>
    <mergeCell ref="A75:J75"/>
    <mergeCell ref="A94:H94"/>
    <mergeCell ref="A95:I95"/>
    <mergeCell ref="B97:G97"/>
    <mergeCell ref="B98:G98"/>
    <mergeCell ref="B99:G99"/>
    <mergeCell ref="A88:G88"/>
    <mergeCell ref="A89:I89"/>
    <mergeCell ref="A91:H91"/>
    <mergeCell ref="B92:H92"/>
    <mergeCell ref="B93:H93"/>
    <mergeCell ref="B81:G81"/>
    <mergeCell ref="B83:G83"/>
    <mergeCell ref="A84:G84"/>
    <mergeCell ref="A85:I85"/>
    <mergeCell ref="A86:G86"/>
    <mergeCell ref="B87:G87"/>
    <mergeCell ref="A76:G76"/>
    <mergeCell ref="B77:G77"/>
    <mergeCell ref="B78:G78"/>
    <mergeCell ref="B79:G79"/>
    <mergeCell ref="B80:G80"/>
    <mergeCell ref="B82:G82"/>
    <mergeCell ref="B69:G69"/>
    <mergeCell ref="B70:G70"/>
    <mergeCell ref="B71:G71"/>
    <mergeCell ref="B72:G72"/>
    <mergeCell ref="A73:G73"/>
    <mergeCell ref="A74:I74"/>
    <mergeCell ref="A64:I64"/>
    <mergeCell ref="B66:G66"/>
    <mergeCell ref="B67:G67"/>
    <mergeCell ref="B68:G68"/>
    <mergeCell ref="A65:J65"/>
    <mergeCell ref="B61:H61"/>
    <mergeCell ref="B62:H62"/>
    <mergeCell ref="B51:G51"/>
    <mergeCell ref="B52:G52"/>
    <mergeCell ref="B53:G53"/>
    <mergeCell ref="B54:G54"/>
    <mergeCell ref="B55:G55"/>
    <mergeCell ref="A56:H56"/>
    <mergeCell ref="A58:J58"/>
    <mergeCell ref="B41:G41"/>
    <mergeCell ref="B42:G42"/>
    <mergeCell ref="B43:G43"/>
    <mergeCell ref="B44:G44"/>
    <mergeCell ref="A32:J32"/>
    <mergeCell ref="A57:I57"/>
    <mergeCell ref="A59:H59"/>
    <mergeCell ref="B60:H60"/>
    <mergeCell ref="A63:H63"/>
    <mergeCell ref="A1:I1"/>
    <mergeCell ref="A4:I4"/>
    <mergeCell ref="B5:H5"/>
    <mergeCell ref="B6:H6"/>
    <mergeCell ref="B7:H7"/>
    <mergeCell ref="A20:I20"/>
    <mergeCell ref="B22:G22"/>
    <mergeCell ref="B15:H15"/>
    <mergeCell ref="B16:H16"/>
    <mergeCell ref="B17:H17"/>
    <mergeCell ref="B18:H18"/>
    <mergeCell ref="B19:H19"/>
    <mergeCell ref="A21:J21"/>
    <mergeCell ref="A14:J14"/>
    <mergeCell ref="B8:H8"/>
    <mergeCell ref="A10:I10"/>
    <mergeCell ref="A11:C11"/>
    <mergeCell ref="D11:E11"/>
    <mergeCell ref="A12:C12"/>
    <mergeCell ref="D12:E12"/>
    <mergeCell ref="F12:G12"/>
    <mergeCell ref="F11:H11"/>
    <mergeCell ref="A2:J2"/>
    <mergeCell ref="A96:J96"/>
    <mergeCell ref="A90:J90"/>
    <mergeCell ref="B23:G23"/>
    <mergeCell ref="B24:G24"/>
    <mergeCell ref="B25:G25"/>
    <mergeCell ref="A33:G33"/>
    <mergeCell ref="B34:G34"/>
    <mergeCell ref="B35:G35"/>
    <mergeCell ref="A36:G36"/>
    <mergeCell ref="A37:I37"/>
    <mergeCell ref="A38:G38"/>
    <mergeCell ref="B26:G26"/>
    <mergeCell ref="B27:G27"/>
    <mergeCell ref="B28:G28"/>
    <mergeCell ref="B29:G29"/>
    <mergeCell ref="A30:H30"/>
    <mergeCell ref="B45:G45"/>
    <mergeCell ref="B46:G46"/>
    <mergeCell ref="A47:G47"/>
    <mergeCell ref="A48:I48"/>
    <mergeCell ref="A49:G49"/>
    <mergeCell ref="B50:G50"/>
    <mergeCell ref="B39:G39"/>
    <mergeCell ref="B40:G40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8"/>
  <sheetViews>
    <sheetView topLeftCell="A16" workbookViewId="0">
      <selection activeCell="A30" sqref="A30"/>
    </sheetView>
  </sheetViews>
  <sheetFormatPr defaultRowHeight="12.75"/>
  <cols>
    <col min="1" max="1" width="12.5703125" customWidth="1"/>
    <col min="2" max="2" width="26" customWidth="1"/>
    <col min="3" max="3" width="9.85546875" bestFit="1" customWidth="1"/>
    <col min="4" max="4" width="15.28515625" customWidth="1"/>
    <col min="5" max="5" width="14.42578125" customWidth="1"/>
    <col min="6" max="6" width="15.42578125" customWidth="1"/>
    <col min="7" max="7" width="14.28515625" customWidth="1"/>
  </cols>
  <sheetData>
    <row r="2" spans="1:7" ht="15">
      <c r="A2" s="244" t="s">
        <v>199</v>
      </c>
      <c r="B2" s="244"/>
      <c r="C2" s="244"/>
      <c r="D2" s="244"/>
      <c r="E2" s="244"/>
      <c r="F2" s="244"/>
      <c r="G2" s="244"/>
    </row>
    <row r="3" spans="1:7" ht="30">
      <c r="A3" s="91" t="s">
        <v>132</v>
      </c>
      <c r="B3" s="91" t="s">
        <v>156</v>
      </c>
      <c r="C3" s="91" t="s">
        <v>157</v>
      </c>
      <c r="D3" s="91" t="s">
        <v>158</v>
      </c>
      <c r="E3" s="91" t="s">
        <v>159</v>
      </c>
      <c r="F3" s="91" t="s">
        <v>160</v>
      </c>
      <c r="G3" s="91" t="s">
        <v>161</v>
      </c>
    </row>
    <row r="4" spans="1:7">
      <c r="A4" s="92" t="s">
        <v>162</v>
      </c>
      <c r="B4" s="93" t="s">
        <v>163</v>
      </c>
      <c r="C4" s="119">
        <v>0</v>
      </c>
      <c r="D4" s="99">
        <v>0</v>
      </c>
      <c r="E4" s="100">
        <f>TRUNC(C4*D4,2)</f>
        <v>0</v>
      </c>
      <c r="F4" s="119">
        <v>12</v>
      </c>
      <c r="G4" s="100">
        <f>TRUNC(E4/F4,2)</f>
        <v>0</v>
      </c>
    </row>
    <row r="5" spans="1:7" ht="25.5">
      <c r="A5" s="92" t="s">
        <v>164</v>
      </c>
      <c r="B5" s="93" t="s">
        <v>165</v>
      </c>
      <c r="C5" s="119">
        <v>0</v>
      </c>
      <c r="D5" s="99">
        <v>0</v>
      </c>
      <c r="E5" s="100">
        <f>TRUNC(C5*D5,2)</f>
        <v>0</v>
      </c>
      <c r="F5" s="119">
        <v>12</v>
      </c>
      <c r="G5" s="100">
        <f t="shared" ref="G5:G9" si="0">TRUNC(E5/F5,2)</f>
        <v>0</v>
      </c>
    </row>
    <row r="6" spans="1:7" ht="25.5">
      <c r="A6" s="92" t="s">
        <v>166</v>
      </c>
      <c r="B6" s="93" t="s">
        <v>167</v>
      </c>
      <c r="C6" s="119">
        <v>0</v>
      </c>
      <c r="D6" s="99">
        <v>0</v>
      </c>
      <c r="E6" s="100">
        <f t="shared" ref="E6:E9" si="1">TRUNC(C6*D6,2)</f>
        <v>0</v>
      </c>
      <c r="F6" s="119">
        <v>12</v>
      </c>
      <c r="G6" s="100">
        <f t="shared" si="0"/>
        <v>0</v>
      </c>
    </row>
    <row r="7" spans="1:7" ht="51">
      <c r="A7" s="92" t="s">
        <v>168</v>
      </c>
      <c r="B7" s="93" t="s">
        <v>169</v>
      </c>
      <c r="C7" s="119">
        <v>0</v>
      </c>
      <c r="D7" s="99">
        <v>0</v>
      </c>
      <c r="E7" s="100">
        <f t="shared" si="1"/>
        <v>0</v>
      </c>
      <c r="F7" s="119">
        <v>12</v>
      </c>
      <c r="G7" s="100">
        <f>TRUNC(E7/F7,2)</f>
        <v>0</v>
      </c>
    </row>
    <row r="8" spans="1:7" ht="63.75">
      <c r="A8" s="92" t="s">
        <v>170</v>
      </c>
      <c r="B8" s="93" t="s">
        <v>171</v>
      </c>
      <c r="C8" s="119">
        <v>0</v>
      </c>
      <c r="D8" s="99">
        <v>0</v>
      </c>
      <c r="E8" s="100">
        <f t="shared" si="1"/>
        <v>0</v>
      </c>
      <c r="F8" s="119">
        <v>12</v>
      </c>
      <c r="G8" s="100">
        <f t="shared" si="0"/>
        <v>0</v>
      </c>
    </row>
    <row r="9" spans="1:7">
      <c r="A9" s="92" t="s">
        <v>172</v>
      </c>
      <c r="B9" s="93" t="s">
        <v>173</v>
      </c>
      <c r="C9" s="119">
        <v>0</v>
      </c>
      <c r="D9" s="99">
        <v>0</v>
      </c>
      <c r="E9" s="100">
        <f t="shared" si="1"/>
        <v>0</v>
      </c>
      <c r="F9" s="119">
        <v>12</v>
      </c>
      <c r="G9" s="100">
        <f t="shared" si="0"/>
        <v>0</v>
      </c>
    </row>
    <row r="10" spans="1:7" ht="15">
      <c r="A10" s="245" t="s">
        <v>206</v>
      </c>
      <c r="B10" s="245"/>
      <c r="C10" s="245"/>
      <c r="D10" s="245"/>
      <c r="E10" s="245"/>
      <c r="F10" s="245"/>
      <c r="G10" s="94">
        <f>SUM(G4:G9)</f>
        <v>0</v>
      </c>
    </row>
    <row r="11" spans="1:7">
      <c r="A11" s="95"/>
      <c r="B11" s="95"/>
      <c r="C11" s="95"/>
      <c r="D11" s="95"/>
      <c r="E11" s="95"/>
      <c r="F11" s="95"/>
      <c r="G11" s="95"/>
    </row>
    <row r="12" spans="1:7">
      <c r="A12" s="95"/>
      <c r="B12" s="95"/>
      <c r="C12" s="95"/>
      <c r="D12" s="95"/>
      <c r="E12" s="95"/>
      <c r="F12" s="95"/>
      <c r="G12" s="95"/>
    </row>
    <row r="13" spans="1:7" ht="15">
      <c r="A13" s="244" t="s">
        <v>200</v>
      </c>
      <c r="B13" s="244"/>
      <c r="C13" s="244"/>
      <c r="D13" s="244"/>
      <c r="E13" s="244"/>
      <c r="F13" s="244"/>
      <c r="G13" s="244"/>
    </row>
    <row r="14" spans="1:7" ht="30">
      <c r="A14" s="91" t="s">
        <v>132</v>
      </c>
      <c r="B14" s="91" t="s">
        <v>156</v>
      </c>
      <c r="C14" s="91" t="s">
        <v>157</v>
      </c>
      <c r="D14" s="91" t="s">
        <v>183</v>
      </c>
      <c r="E14" s="91" t="s">
        <v>174</v>
      </c>
      <c r="F14" s="91" t="s">
        <v>175</v>
      </c>
      <c r="G14" s="91" t="s">
        <v>161</v>
      </c>
    </row>
    <row r="15" spans="1:7" ht="25.5">
      <c r="A15" s="96">
        <v>1</v>
      </c>
      <c r="B15" s="97" t="s">
        <v>165</v>
      </c>
      <c r="C15" s="120">
        <v>0</v>
      </c>
      <c r="D15" s="101">
        <v>0</v>
      </c>
      <c r="E15" s="102">
        <f t="shared" ref="E15:E23" si="2">TRUNC(C15*D15,2)</f>
        <v>0</v>
      </c>
      <c r="F15" s="120">
        <v>12</v>
      </c>
      <c r="G15" s="102">
        <f t="shared" ref="G15:G23" si="3">TRUNC(E15/F15,2)</f>
        <v>0</v>
      </c>
    </row>
    <row r="16" spans="1:7">
      <c r="A16" s="96">
        <v>2</v>
      </c>
      <c r="B16" s="97" t="s">
        <v>176</v>
      </c>
      <c r="C16" s="120">
        <v>0</v>
      </c>
      <c r="D16" s="101">
        <v>0</v>
      </c>
      <c r="E16" s="102">
        <f t="shared" si="2"/>
        <v>0</v>
      </c>
      <c r="F16" s="120">
        <v>12</v>
      </c>
      <c r="G16" s="102">
        <f>TRUNC(E16/F16,2)</f>
        <v>0</v>
      </c>
    </row>
    <row r="17" spans="1:7">
      <c r="A17" s="96">
        <v>3</v>
      </c>
      <c r="B17" s="97" t="s">
        <v>177</v>
      </c>
      <c r="C17" s="120">
        <v>0</v>
      </c>
      <c r="D17" s="101">
        <v>0</v>
      </c>
      <c r="E17" s="102">
        <f t="shared" si="2"/>
        <v>0</v>
      </c>
      <c r="F17" s="120">
        <v>12</v>
      </c>
      <c r="G17" s="102">
        <f t="shared" si="3"/>
        <v>0</v>
      </c>
    </row>
    <row r="18" spans="1:7">
      <c r="A18" s="96">
        <v>4</v>
      </c>
      <c r="B18" s="97" t="s">
        <v>178</v>
      </c>
      <c r="C18" s="120">
        <v>0</v>
      </c>
      <c r="D18" s="101">
        <v>0</v>
      </c>
      <c r="E18" s="102">
        <f t="shared" si="2"/>
        <v>0</v>
      </c>
      <c r="F18" s="120">
        <v>12</v>
      </c>
      <c r="G18" s="102">
        <f t="shared" si="3"/>
        <v>0</v>
      </c>
    </row>
    <row r="19" spans="1:7">
      <c r="A19" s="96">
        <v>5</v>
      </c>
      <c r="B19" s="97" t="s">
        <v>179</v>
      </c>
      <c r="C19" s="120">
        <v>0</v>
      </c>
      <c r="D19" s="101">
        <v>0</v>
      </c>
      <c r="E19" s="102">
        <f t="shared" si="2"/>
        <v>0</v>
      </c>
      <c r="F19" s="120">
        <v>12</v>
      </c>
      <c r="G19" s="102">
        <f t="shared" si="3"/>
        <v>0</v>
      </c>
    </row>
    <row r="20" spans="1:7">
      <c r="A20" s="96">
        <v>6</v>
      </c>
      <c r="B20" s="97" t="s">
        <v>180</v>
      </c>
      <c r="C20" s="120">
        <v>0</v>
      </c>
      <c r="D20" s="101">
        <v>0</v>
      </c>
      <c r="E20" s="102">
        <f t="shared" si="2"/>
        <v>0</v>
      </c>
      <c r="F20" s="120">
        <v>12</v>
      </c>
      <c r="G20" s="102">
        <f t="shared" si="3"/>
        <v>0</v>
      </c>
    </row>
    <row r="21" spans="1:7">
      <c r="A21" s="96">
        <v>7</v>
      </c>
      <c r="B21" s="97" t="s">
        <v>181</v>
      </c>
      <c r="C21" s="120">
        <v>0</v>
      </c>
      <c r="D21" s="101">
        <v>0</v>
      </c>
      <c r="E21" s="102">
        <f t="shared" si="2"/>
        <v>0</v>
      </c>
      <c r="F21" s="120">
        <v>12</v>
      </c>
      <c r="G21" s="102">
        <f t="shared" si="3"/>
        <v>0</v>
      </c>
    </row>
    <row r="22" spans="1:7">
      <c r="A22" s="96">
        <v>8</v>
      </c>
      <c r="B22" s="97" t="s">
        <v>182</v>
      </c>
      <c r="C22" s="120">
        <v>0</v>
      </c>
      <c r="D22" s="101">
        <v>0</v>
      </c>
      <c r="E22" s="102">
        <f t="shared" si="2"/>
        <v>0</v>
      </c>
      <c r="F22" s="120">
        <v>12</v>
      </c>
      <c r="G22" s="102">
        <f t="shared" si="3"/>
        <v>0</v>
      </c>
    </row>
    <row r="23" spans="1:7">
      <c r="A23" s="96">
        <v>9</v>
      </c>
      <c r="B23" s="97" t="s">
        <v>138</v>
      </c>
      <c r="C23" s="120">
        <v>0</v>
      </c>
      <c r="D23" s="101">
        <v>0</v>
      </c>
      <c r="E23" s="102">
        <f t="shared" si="2"/>
        <v>0</v>
      </c>
      <c r="F23" s="120">
        <v>12</v>
      </c>
      <c r="G23" s="102">
        <f t="shared" si="3"/>
        <v>0</v>
      </c>
    </row>
    <row r="24" spans="1:7" ht="15">
      <c r="A24" s="245" t="s">
        <v>207</v>
      </c>
      <c r="B24" s="245"/>
      <c r="C24" s="245"/>
      <c r="D24" s="245"/>
      <c r="E24" s="245"/>
      <c r="F24" s="245"/>
      <c r="G24" s="94">
        <f>SUM(G15:G23)</f>
        <v>0</v>
      </c>
    </row>
    <row r="27" spans="1:7" ht="15">
      <c r="A27" s="244" t="s">
        <v>226</v>
      </c>
      <c r="B27" s="244"/>
      <c r="C27" s="244"/>
      <c r="D27" s="244"/>
      <c r="E27" s="244"/>
      <c r="F27" s="244"/>
      <c r="G27" s="244"/>
    </row>
    <row r="28" spans="1:7" ht="30">
      <c r="A28" s="91" t="s">
        <v>132</v>
      </c>
      <c r="B28" s="91" t="s">
        <v>156</v>
      </c>
      <c r="C28" s="91" t="s">
        <v>157</v>
      </c>
      <c r="D28" s="91" t="s">
        <v>158</v>
      </c>
      <c r="E28" s="91" t="s">
        <v>159</v>
      </c>
      <c r="F28" s="91" t="s">
        <v>160</v>
      </c>
      <c r="G28" s="91" t="s">
        <v>161</v>
      </c>
    </row>
    <row r="29" spans="1:7">
      <c r="A29" s="92" t="s">
        <v>162</v>
      </c>
      <c r="B29" s="93" t="s">
        <v>163</v>
      </c>
      <c r="C29" s="119">
        <v>0</v>
      </c>
      <c r="D29" s="99">
        <v>0</v>
      </c>
      <c r="E29" s="100">
        <f>TRUNC(C29*D29,2)</f>
        <v>0</v>
      </c>
      <c r="F29" s="119">
        <v>12</v>
      </c>
      <c r="G29" s="100">
        <f>TRUNC(E29/F29,2)</f>
        <v>0</v>
      </c>
    </row>
    <row r="30" spans="1:7" ht="25.5">
      <c r="A30" s="92" t="s">
        <v>164</v>
      </c>
      <c r="B30" s="93" t="s">
        <v>165</v>
      </c>
      <c r="C30" s="119">
        <v>0</v>
      </c>
      <c r="D30" s="99">
        <v>0</v>
      </c>
      <c r="E30" s="100">
        <f>TRUNC(C30*D30,2)</f>
        <v>0</v>
      </c>
      <c r="F30" s="119">
        <v>12</v>
      </c>
      <c r="G30" s="100">
        <f t="shared" ref="G30:G31" si="4">TRUNC(E30/F30,2)</f>
        <v>0</v>
      </c>
    </row>
    <row r="31" spans="1:7" ht="25.5">
      <c r="A31" s="92" t="s">
        <v>166</v>
      </c>
      <c r="B31" s="93" t="s">
        <v>167</v>
      </c>
      <c r="C31" s="119">
        <v>0</v>
      </c>
      <c r="D31" s="99">
        <v>0</v>
      </c>
      <c r="E31" s="100">
        <f t="shared" ref="E31:E34" si="5">TRUNC(C31*D31,2)</f>
        <v>0</v>
      </c>
      <c r="F31" s="119">
        <v>12</v>
      </c>
      <c r="G31" s="100">
        <f t="shared" si="4"/>
        <v>0</v>
      </c>
    </row>
    <row r="32" spans="1:7" ht="51">
      <c r="A32" s="92" t="s">
        <v>168</v>
      </c>
      <c r="B32" s="93" t="s">
        <v>169</v>
      </c>
      <c r="C32" s="119">
        <v>0</v>
      </c>
      <c r="D32" s="99">
        <v>0</v>
      </c>
      <c r="E32" s="100">
        <f t="shared" si="5"/>
        <v>0</v>
      </c>
      <c r="F32" s="119">
        <v>12</v>
      </c>
      <c r="G32" s="100">
        <f>TRUNC(E32/F32,2)</f>
        <v>0</v>
      </c>
    </row>
    <row r="33" spans="1:7" ht="63.75">
      <c r="A33" s="92" t="s">
        <v>170</v>
      </c>
      <c r="B33" s="93" t="s">
        <v>171</v>
      </c>
      <c r="C33" s="119">
        <v>0</v>
      </c>
      <c r="D33" s="99">
        <v>0</v>
      </c>
      <c r="E33" s="100">
        <f t="shared" si="5"/>
        <v>0</v>
      </c>
      <c r="F33" s="119">
        <v>12</v>
      </c>
      <c r="G33" s="100">
        <f t="shared" ref="G33:G34" si="6">TRUNC(E33/F33,2)</f>
        <v>0</v>
      </c>
    </row>
    <row r="34" spans="1:7">
      <c r="A34" s="92" t="s">
        <v>172</v>
      </c>
      <c r="B34" s="93" t="s">
        <v>173</v>
      </c>
      <c r="C34" s="119">
        <v>0</v>
      </c>
      <c r="D34" s="99">
        <v>0</v>
      </c>
      <c r="E34" s="100">
        <f t="shared" si="5"/>
        <v>0</v>
      </c>
      <c r="F34" s="119">
        <v>12</v>
      </c>
      <c r="G34" s="100">
        <f t="shared" si="6"/>
        <v>0</v>
      </c>
    </row>
    <row r="35" spans="1:7" ht="15">
      <c r="A35" s="245" t="s">
        <v>206</v>
      </c>
      <c r="B35" s="245"/>
      <c r="C35" s="245"/>
      <c r="D35" s="245"/>
      <c r="E35" s="245"/>
      <c r="F35" s="245"/>
      <c r="G35" s="94">
        <f>SUM(G29:G34)</f>
        <v>0</v>
      </c>
    </row>
    <row r="37" spans="1:7" ht="15">
      <c r="A37" s="244" t="s">
        <v>226</v>
      </c>
      <c r="B37" s="244"/>
      <c r="C37" s="244"/>
      <c r="D37" s="244"/>
      <c r="E37" s="244"/>
      <c r="F37" s="244"/>
      <c r="G37" s="244"/>
    </row>
    <row r="38" spans="1:7" ht="30">
      <c r="A38" s="91" t="s">
        <v>132</v>
      </c>
      <c r="B38" s="91" t="s">
        <v>156</v>
      </c>
      <c r="C38" s="91" t="s">
        <v>157</v>
      </c>
      <c r="D38" s="91" t="s">
        <v>183</v>
      </c>
      <c r="E38" s="91" t="s">
        <v>174</v>
      </c>
      <c r="F38" s="91" t="s">
        <v>175</v>
      </c>
      <c r="G38" s="91" t="s">
        <v>161</v>
      </c>
    </row>
    <row r="39" spans="1:7" ht="25.5">
      <c r="A39" s="96">
        <v>1</v>
      </c>
      <c r="B39" s="97" t="s">
        <v>165</v>
      </c>
      <c r="C39" s="120">
        <v>0</v>
      </c>
      <c r="D39" s="101">
        <v>0</v>
      </c>
      <c r="E39" s="102">
        <f t="shared" ref="E39:E47" si="7">TRUNC(C39*D39,2)</f>
        <v>0</v>
      </c>
      <c r="F39" s="120">
        <v>12</v>
      </c>
      <c r="G39" s="102">
        <f t="shared" ref="G39" si="8">TRUNC(E39/F39,2)</f>
        <v>0</v>
      </c>
    </row>
    <row r="40" spans="1:7">
      <c r="A40" s="96">
        <v>2</v>
      </c>
      <c r="B40" s="97" t="s">
        <v>176</v>
      </c>
      <c r="C40" s="120">
        <v>0</v>
      </c>
      <c r="D40" s="101">
        <v>0</v>
      </c>
      <c r="E40" s="102">
        <f t="shared" si="7"/>
        <v>0</v>
      </c>
      <c r="F40" s="120">
        <v>12</v>
      </c>
      <c r="G40" s="102">
        <f>TRUNC(E40/F40,2)</f>
        <v>0</v>
      </c>
    </row>
    <row r="41" spans="1:7">
      <c r="A41" s="96">
        <v>3</v>
      </c>
      <c r="B41" s="97" t="s">
        <v>177</v>
      </c>
      <c r="C41" s="120">
        <v>0</v>
      </c>
      <c r="D41" s="101">
        <v>0</v>
      </c>
      <c r="E41" s="102">
        <f t="shared" si="7"/>
        <v>0</v>
      </c>
      <c r="F41" s="120">
        <v>12</v>
      </c>
      <c r="G41" s="102">
        <f t="shared" ref="G41:G47" si="9">TRUNC(E41/F41,2)</f>
        <v>0</v>
      </c>
    </row>
    <row r="42" spans="1:7">
      <c r="A42" s="96">
        <v>4</v>
      </c>
      <c r="B42" s="97" t="s">
        <v>178</v>
      </c>
      <c r="C42" s="120">
        <v>0</v>
      </c>
      <c r="D42" s="101">
        <v>0</v>
      </c>
      <c r="E42" s="102">
        <f t="shared" si="7"/>
        <v>0</v>
      </c>
      <c r="F42" s="120">
        <v>12</v>
      </c>
      <c r="G42" s="102">
        <f t="shared" si="9"/>
        <v>0</v>
      </c>
    </row>
    <row r="43" spans="1:7">
      <c r="A43" s="96">
        <v>5</v>
      </c>
      <c r="B43" s="97" t="s">
        <v>179</v>
      </c>
      <c r="C43" s="120">
        <v>0</v>
      </c>
      <c r="D43" s="101">
        <v>0</v>
      </c>
      <c r="E43" s="102">
        <f t="shared" si="7"/>
        <v>0</v>
      </c>
      <c r="F43" s="120">
        <v>12</v>
      </c>
      <c r="G43" s="102">
        <f t="shared" si="9"/>
        <v>0</v>
      </c>
    </row>
    <row r="44" spans="1:7">
      <c r="A44" s="96">
        <v>6</v>
      </c>
      <c r="B44" s="97" t="s">
        <v>180</v>
      </c>
      <c r="C44" s="120">
        <v>0</v>
      </c>
      <c r="D44" s="101">
        <v>0</v>
      </c>
      <c r="E44" s="102">
        <f t="shared" si="7"/>
        <v>0</v>
      </c>
      <c r="F44" s="120">
        <v>12</v>
      </c>
      <c r="G44" s="102">
        <f t="shared" si="9"/>
        <v>0</v>
      </c>
    </row>
    <row r="45" spans="1:7">
      <c r="A45" s="96">
        <v>7</v>
      </c>
      <c r="B45" s="97" t="s">
        <v>181</v>
      </c>
      <c r="C45" s="120">
        <v>0</v>
      </c>
      <c r="D45" s="101">
        <v>0</v>
      </c>
      <c r="E45" s="102">
        <f t="shared" si="7"/>
        <v>0</v>
      </c>
      <c r="F45" s="120">
        <v>12</v>
      </c>
      <c r="G45" s="102">
        <f t="shared" si="9"/>
        <v>0</v>
      </c>
    </row>
    <row r="46" spans="1:7">
      <c r="A46" s="96">
        <v>8</v>
      </c>
      <c r="B46" s="97" t="s">
        <v>182</v>
      </c>
      <c r="C46" s="120">
        <v>0</v>
      </c>
      <c r="D46" s="101">
        <v>0</v>
      </c>
      <c r="E46" s="102">
        <f t="shared" si="7"/>
        <v>0</v>
      </c>
      <c r="F46" s="120">
        <v>12</v>
      </c>
      <c r="G46" s="102">
        <f t="shared" si="9"/>
        <v>0</v>
      </c>
    </row>
    <row r="47" spans="1:7">
      <c r="A47" s="96">
        <v>9</v>
      </c>
      <c r="B47" s="97" t="s">
        <v>138</v>
      </c>
      <c r="C47" s="120">
        <v>0</v>
      </c>
      <c r="D47" s="101">
        <v>0</v>
      </c>
      <c r="E47" s="102">
        <f t="shared" si="7"/>
        <v>0</v>
      </c>
      <c r="F47" s="120">
        <v>12</v>
      </c>
      <c r="G47" s="102">
        <f t="shared" si="9"/>
        <v>0</v>
      </c>
    </row>
    <row r="48" spans="1:7" ht="15">
      <c r="A48" s="245" t="s">
        <v>206</v>
      </c>
      <c r="B48" s="245"/>
      <c r="C48" s="245"/>
      <c r="D48" s="245"/>
      <c r="E48" s="245"/>
      <c r="F48" s="245"/>
      <c r="G48" s="94">
        <f>SUM(G39:G47)</f>
        <v>0</v>
      </c>
    </row>
  </sheetData>
  <mergeCells count="8">
    <mergeCell ref="A37:G37"/>
    <mergeCell ref="A48:F48"/>
    <mergeCell ref="A2:G2"/>
    <mergeCell ref="A10:F10"/>
    <mergeCell ref="A13:G13"/>
    <mergeCell ref="A24:F24"/>
    <mergeCell ref="A27:G27"/>
    <mergeCell ref="A35:F35"/>
  </mergeCells>
  <pageMargins left="0.511811024" right="0.511811024" top="0.78740157499999996" bottom="0.78740157499999996" header="0.31496062000000002" footer="0.3149606200000000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M19" sqref="M19"/>
    </sheetView>
  </sheetViews>
  <sheetFormatPr defaultRowHeight="12.75"/>
  <cols>
    <col min="2" max="2" width="38.7109375" customWidth="1"/>
    <col min="3" max="3" width="14.140625" customWidth="1"/>
    <col min="4" max="4" width="18" customWidth="1"/>
    <col min="5" max="5" width="16.7109375" customWidth="1"/>
    <col min="6" max="6" width="13.28515625" customWidth="1"/>
    <col min="7" max="7" width="14.140625" customWidth="1"/>
  </cols>
  <sheetData>
    <row r="1" spans="1:7" ht="15">
      <c r="A1" s="244" t="s">
        <v>208</v>
      </c>
      <c r="B1" s="244"/>
      <c r="C1" s="244"/>
      <c r="D1" s="244"/>
      <c r="E1" s="244"/>
      <c r="F1" s="244"/>
      <c r="G1" s="244"/>
    </row>
    <row r="2" spans="1:7" ht="30">
      <c r="A2" s="103" t="s">
        <v>132</v>
      </c>
      <c r="B2" s="91" t="s">
        <v>156</v>
      </c>
      <c r="C2" s="91" t="s">
        <v>157</v>
      </c>
      <c r="D2" s="91" t="s">
        <v>158</v>
      </c>
      <c r="E2" s="91" t="s">
        <v>159</v>
      </c>
      <c r="F2" s="91" t="s">
        <v>175</v>
      </c>
      <c r="G2" s="91" t="s">
        <v>161</v>
      </c>
    </row>
    <row r="3" spans="1:7">
      <c r="A3" s="96">
        <v>1</v>
      </c>
      <c r="B3" t="s">
        <v>210</v>
      </c>
      <c r="C3" s="118">
        <v>0</v>
      </c>
      <c r="D3" s="104">
        <v>0</v>
      </c>
      <c r="E3" s="98">
        <f t="shared" ref="E3:E24" si="0">TRUNC(C3*D3,2)</f>
        <v>0</v>
      </c>
      <c r="F3" s="118">
        <v>24</v>
      </c>
      <c r="G3" s="98">
        <f t="shared" ref="G3:G24" si="1">TRUNC(E3/F3,2)</f>
        <v>0</v>
      </c>
    </row>
    <row r="4" spans="1:7">
      <c r="A4" s="96">
        <v>2</v>
      </c>
      <c r="B4" s="97" t="s">
        <v>216</v>
      </c>
      <c r="C4" s="118">
        <v>0</v>
      </c>
      <c r="D4" s="104">
        <v>0</v>
      </c>
      <c r="E4" s="98">
        <f t="shared" si="0"/>
        <v>0</v>
      </c>
      <c r="F4" s="118">
        <v>60</v>
      </c>
      <c r="G4" s="98">
        <f t="shared" si="1"/>
        <v>0</v>
      </c>
    </row>
    <row r="5" spans="1:7">
      <c r="A5" s="96">
        <v>3</v>
      </c>
      <c r="B5" s="97" t="s">
        <v>184</v>
      </c>
      <c r="C5" s="118">
        <v>0</v>
      </c>
      <c r="D5" s="104">
        <v>0</v>
      </c>
      <c r="E5" s="98">
        <f t="shared" si="0"/>
        <v>0</v>
      </c>
      <c r="F5" s="118">
        <v>36</v>
      </c>
      <c r="G5" s="98">
        <f t="shared" si="1"/>
        <v>0</v>
      </c>
    </row>
    <row r="6" spans="1:7">
      <c r="A6" s="96">
        <v>4</v>
      </c>
      <c r="B6" s="97" t="s">
        <v>185</v>
      </c>
      <c r="C6" s="118">
        <v>0</v>
      </c>
      <c r="D6" s="104">
        <v>0</v>
      </c>
      <c r="E6" s="98">
        <f t="shared" si="0"/>
        <v>0</v>
      </c>
      <c r="F6" s="118">
        <v>24</v>
      </c>
      <c r="G6" s="98">
        <f t="shared" si="1"/>
        <v>0</v>
      </c>
    </row>
    <row r="7" spans="1:7">
      <c r="A7" s="96">
        <v>5</v>
      </c>
      <c r="B7" s="97" t="s">
        <v>186</v>
      </c>
      <c r="C7" s="118">
        <v>0</v>
      </c>
      <c r="D7" s="104">
        <v>0</v>
      </c>
      <c r="E7" s="98">
        <f t="shared" si="0"/>
        <v>0</v>
      </c>
      <c r="F7" s="118">
        <v>60</v>
      </c>
      <c r="G7" s="98">
        <f t="shared" si="1"/>
        <v>0</v>
      </c>
    </row>
    <row r="8" spans="1:7">
      <c r="A8" s="96">
        <v>6</v>
      </c>
      <c r="B8" s="97" t="s">
        <v>187</v>
      </c>
      <c r="C8" s="118">
        <v>0</v>
      </c>
      <c r="D8" s="104">
        <v>0</v>
      </c>
      <c r="E8" s="98">
        <f t="shared" si="0"/>
        <v>0</v>
      </c>
      <c r="F8" s="118">
        <v>36</v>
      </c>
      <c r="G8" s="98">
        <f t="shared" si="1"/>
        <v>0</v>
      </c>
    </row>
    <row r="9" spans="1:7">
      <c r="A9" s="96">
        <v>7</v>
      </c>
      <c r="B9" s="97" t="s">
        <v>188</v>
      </c>
      <c r="C9" s="118">
        <v>0</v>
      </c>
      <c r="D9" s="104">
        <v>0</v>
      </c>
      <c r="E9" s="98">
        <f t="shared" si="0"/>
        <v>0</v>
      </c>
      <c r="F9" s="118">
        <v>36</v>
      </c>
      <c r="G9" s="98">
        <f t="shared" si="1"/>
        <v>0</v>
      </c>
    </row>
    <row r="10" spans="1:7">
      <c r="A10" s="96">
        <v>8</v>
      </c>
      <c r="B10" s="97" t="s">
        <v>189</v>
      </c>
      <c r="C10" s="118">
        <v>0</v>
      </c>
      <c r="D10" s="104">
        <v>0</v>
      </c>
      <c r="E10" s="98">
        <f t="shared" si="0"/>
        <v>0</v>
      </c>
      <c r="F10" s="118">
        <v>60</v>
      </c>
      <c r="G10" s="98">
        <f t="shared" si="1"/>
        <v>0</v>
      </c>
    </row>
    <row r="11" spans="1:7">
      <c r="A11" s="96">
        <v>9</v>
      </c>
      <c r="B11" s="97" t="s">
        <v>190</v>
      </c>
      <c r="C11" s="118">
        <v>0</v>
      </c>
      <c r="D11" s="104">
        <v>0</v>
      </c>
      <c r="E11" s="98">
        <f t="shared" si="0"/>
        <v>0</v>
      </c>
      <c r="F11" s="118">
        <v>36</v>
      </c>
      <c r="G11" s="98">
        <f t="shared" si="1"/>
        <v>0</v>
      </c>
    </row>
    <row r="12" spans="1:7">
      <c r="A12" s="96">
        <v>10</v>
      </c>
      <c r="B12" s="97" t="s">
        <v>191</v>
      </c>
      <c r="C12" s="118">
        <v>0</v>
      </c>
      <c r="D12" s="104">
        <v>0</v>
      </c>
      <c r="E12" s="98">
        <f t="shared" si="0"/>
        <v>0</v>
      </c>
      <c r="F12" s="118">
        <v>60</v>
      </c>
      <c r="G12" s="98">
        <f t="shared" si="1"/>
        <v>0</v>
      </c>
    </row>
    <row r="13" spans="1:7">
      <c r="A13" s="96">
        <v>11</v>
      </c>
      <c r="B13" s="97" t="s">
        <v>217</v>
      </c>
      <c r="C13" s="118">
        <v>0</v>
      </c>
      <c r="D13" s="104">
        <v>0</v>
      </c>
      <c r="E13" s="98">
        <f t="shared" si="0"/>
        <v>0</v>
      </c>
      <c r="F13" s="118">
        <v>6</v>
      </c>
      <c r="G13" s="98">
        <f t="shared" si="1"/>
        <v>0</v>
      </c>
    </row>
    <row r="14" spans="1:7">
      <c r="A14" s="96">
        <v>12</v>
      </c>
      <c r="B14" s="97" t="s">
        <v>211</v>
      </c>
      <c r="C14" s="118">
        <v>0</v>
      </c>
      <c r="D14" s="104">
        <v>0</v>
      </c>
      <c r="E14" s="98">
        <f t="shared" si="0"/>
        <v>0</v>
      </c>
      <c r="F14" s="118">
        <v>6</v>
      </c>
      <c r="G14" s="98">
        <f t="shared" si="1"/>
        <v>0</v>
      </c>
    </row>
    <row r="15" spans="1:7">
      <c r="A15" s="96">
        <v>13</v>
      </c>
      <c r="B15" s="97" t="s">
        <v>212</v>
      </c>
      <c r="C15" s="118">
        <v>0</v>
      </c>
      <c r="D15" s="104">
        <v>0</v>
      </c>
      <c r="E15" s="98">
        <f>TRUNC(C15*D15,2)</f>
        <v>0</v>
      </c>
      <c r="F15" s="118">
        <v>6</v>
      </c>
      <c r="G15" s="98">
        <f t="shared" si="1"/>
        <v>0</v>
      </c>
    </row>
    <row r="16" spans="1:7">
      <c r="A16" s="96">
        <v>14</v>
      </c>
      <c r="B16" s="97" t="s">
        <v>213</v>
      </c>
      <c r="C16" s="118">
        <v>0</v>
      </c>
      <c r="D16" s="104">
        <v>0</v>
      </c>
      <c r="E16" s="98">
        <f t="shared" si="0"/>
        <v>0</v>
      </c>
      <c r="F16" s="118">
        <v>6</v>
      </c>
      <c r="G16" s="98">
        <f t="shared" si="1"/>
        <v>0</v>
      </c>
    </row>
    <row r="17" spans="1:7">
      <c r="A17" s="96">
        <v>15</v>
      </c>
      <c r="B17" s="97" t="s">
        <v>214</v>
      </c>
      <c r="C17" s="118">
        <v>0</v>
      </c>
      <c r="D17" s="104">
        <v>0</v>
      </c>
      <c r="E17" s="98">
        <f t="shared" si="0"/>
        <v>0</v>
      </c>
      <c r="F17" s="118">
        <v>60</v>
      </c>
      <c r="G17" s="98">
        <f t="shared" si="1"/>
        <v>0</v>
      </c>
    </row>
    <row r="18" spans="1:7">
      <c r="A18" s="96">
        <v>16</v>
      </c>
      <c r="B18" s="97" t="s">
        <v>192</v>
      </c>
      <c r="C18" s="118">
        <v>0</v>
      </c>
      <c r="D18" s="104">
        <v>0</v>
      </c>
      <c r="E18" s="98">
        <f t="shared" si="0"/>
        <v>0</v>
      </c>
      <c r="F18" s="118">
        <v>36</v>
      </c>
      <c r="G18" s="98">
        <f t="shared" si="1"/>
        <v>0</v>
      </c>
    </row>
    <row r="19" spans="1:7">
      <c r="A19" s="96">
        <v>18</v>
      </c>
      <c r="B19" s="97" t="s">
        <v>193</v>
      </c>
      <c r="C19" s="118">
        <v>0</v>
      </c>
      <c r="D19" s="104">
        <v>0</v>
      </c>
      <c r="E19" s="98">
        <f t="shared" si="0"/>
        <v>0</v>
      </c>
      <c r="F19" s="118">
        <v>12</v>
      </c>
      <c r="G19" s="98">
        <f>TRUNC(E19/F19,2)</f>
        <v>0</v>
      </c>
    </row>
    <row r="20" spans="1:7" ht="26.25" customHeight="1">
      <c r="A20" s="96">
        <v>19</v>
      </c>
      <c r="B20" s="97" t="s">
        <v>215</v>
      </c>
      <c r="C20" s="118">
        <v>0</v>
      </c>
      <c r="D20" s="104">
        <v>0</v>
      </c>
      <c r="E20" s="98">
        <f t="shared" si="0"/>
        <v>0</v>
      </c>
      <c r="F20" s="118">
        <v>24</v>
      </c>
      <c r="G20" s="98">
        <f t="shared" si="1"/>
        <v>0</v>
      </c>
    </row>
    <row r="21" spans="1:7" ht="25.5">
      <c r="A21" s="96">
        <v>20</v>
      </c>
      <c r="B21" s="97" t="s">
        <v>194</v>
      </c>
      <c r="C21" s="118">
        <v>0</v>
      </c>
      <c r="D21" s="104">
        <v>0</v>
      </c>
      <c r="E21" s="98">
        <f t="shared" si="0"/>
        <v>0</v>
      </c>
      <c r="F21" s="118">
        <v>24</v>
      </c>
      <c r="G21" s="98">
        <f t="shared" si="1"/>
        <v>0</v>
      </c>
    </row>
    <row r="22" spans="1:7">
      <c r="A22" s="96">
        <v>21</v>
      </c>
      <c r="B22" s="97" t="s">
        <v>195</v>
      </c>
      <c r="C22" s="118">
        <v>0</v>
      </c>
      <c r="D22" s="104">
        <v>0</v>
      </c>
      <c r="E22" s="98">
        <f t="shared" si="0"/>
        <v>0</v>
      </c>
      <c r="F22" s="118">
        <v>24</v>
      </c>
      <c r="G22" s="98">
        <f t="shared" si="1"/>
        <v>0</v>
      </c>
    </row>
    <row r="23" spans="1:7" ht="11.25" customHeight="1">
      <c r="A23" s="96">
        <v>22</v>
      </c>
      <c r="B23" s="97" t="s">
        <v>196</v>
      </c>
      <c r="C23" s="118">
        <v>0</v>
      </c>
      <c r="D23" s="104">
        <v>0</v>
      </c>
      <c r="E23" s="98">
        <f t="shared" si="0"/>
        <v>0</v>
      </c>
      <c r="F23" s="118">
        <v>6</v>
      </c>
      <c r="G23" s="98">
        <f t="shared" si="1"/>
        <v>0</v>
      </c>
    </row>
    <row r="24" spans="1:7">
      <c r="A24" s="96">
        <v>23</v>
      </c>
      <c r="B24" s="97" t="s">
        <v>197</v>
      </c>
      <c r="C24" s="118">
        <v>0</v>
      </c>
      <c r="D24" s="104">
        <v>0</v>
      </c>
      <c r="E24" s="98">
        <f t="shared" si="0"/>
        <v>0</v>
      </c>
      <c r="F24" s="118">
        <v>6</v>
      </c>
      <c r="G24" s="98">
        <f t="shared" si="1"/>
        <v>0</v>
      </c>
    </row>
    <row r="25" spans="1:7" ht="15">
      <c r="A25" s="246" t="s">
        <v>209</v>
      </c>
      <c r="B25" s="247"/>
      <c r="C25" s="247"/>
      <c r="D25" s="247"/>
      <c r="E25" s="247"/>
      <c r="F25" s="248"/>
      <c r="G25" s="94">
        <f>SUM(G3:G24)</f>
        <v>0</v>
      </c>
    </row>
    <row r="28" spans="1:7">
      <c r="B28" s="138"/>
      <c r="C28" s="138"/>
      <c r="D28" s="139"/>
    </row>
  </sheetData>
  <mergeCells count="2">
    <mergeCell ref="A1:G1"/>
    <mergeCell ref="A25:F25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Corte de grama </vt:lpstr>
      <vt:lpstr>Uniforme - EPI</vt:lpstr>
      <vt:lpstr>Ferramentas e Equipamentos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User</cp:lastModifiedBy>
  <cp:lastPrinted>2026-03-24T12:16:41Z</cp:lastPrinted>
  <dcterms:created xsi:type="dcterms:W3CDTF">2010-12-08T17:56:29Z</dcterms:created>
  <dcterms:modified xsi:type="dcterms:W3CDTF">2026-03-24T12:16:44Z</dcterms:modified>
</cp:coreProperties>
</file>