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700" tabRatio="922" activeTab="3"/>
  </bookViews>
  <sheets>
    <sheet name="DADOS" sheetId="1" r:id="rId1"/>
    <sheet name="EMT" sheetId="2" r:id="rId2"/>
    <sheet name="APAC" sheetId="3" r:id="rId3"/>
    <sheet name="RESUMO" sheetId="4" r:id="rId4"/>
    <sheet name="UNIFORME-EPI" sheetId="5" state="hidden" r:id="rId5"/>
    <sheet name="Consolidado_A" sheetId="6" state="hidden" r:id="rId6"/>
  </sheets>
  <definedNames>
    <definedName name="_xlnm.Print_Area" localSheetId="2">'APAC'!$A$1:$G$102</definedName>
    <definedName name="_xlnm.Print_Area" localSheetId="5">'Consolidado_A'!$A$1:$M$247</definedName>
    <definedName name="_xlnm.Print_Area" localSheetId="0">'DADOS'!$B$1:$F$35</definedName>
    <definedName name="_xlnm.Print_Area" localSheetId="1">'EMT'!$A$1:$I$64</definedName>
    <definedName name="_xlnm.Print_Area" localSheetId="3">'RESUMO'!$B$1:$H$23</definedName>
    <definedName name="_xlnm.Print_Area" localSheetId="4">'UNIFORME-EPI'!$B$2:$E$17</definedName>
    <definedName name="_xlnm.Print_Titles" localSheetId="2">'APAC'!$1:$2</definedName>
    <definedName name="_xlnm.Print_Titles" localSheetId="5">'Consolidado_A'!$2:$10</definedName>
  </definedNames>
  <calcPr fullCalcOnLoad="1"/>
</workbook>
</file>

<file path=xl/comments2.xml><?xml version="1.0" encoding="utf-8"?>
<comments xmlns="http://schemas.openxmlformats.org/spreadsheetml/2006/main">
  <authors>
    <author>I9749850</author>
    <author>I9498750</author>
  </authors>
  <commentList>
    <comment ref="I4" authorId="0">
      <text>
        <r>
          <rPr>
            <b/>
            <sz val="8"/>
            <rFont val="Tahoma"/>
            <family val="2"/>
          </rPr>
          <t>Conforme legislação vigente</t>
        </r>
        <r>
          <rPr>
            <sz val="8"/>
            <rFont val="Tahoma"/>
            <family val="2"/>
          </rPr>
          <t xml:space="preserve">
</t>
        </r>
      </text>
    </comment>
    <comment ref="F57" authorId="1">
      <text>
        <r>
          <rPr>
            <b/>
            <sz val="8"/>
            <rFont val="Tahoma"/>
            <family val="2"/>
          </rPr>
          <t>Contribuição Previdenciária sobre a Receita – CPRB, Lei nº 12.546/2011.</t>
        </r>
        <r>
          <rPr>
            <sz val="8"/>
            <rFont val="Tahoma"/>
            <family val="2"/>
          </rPr>
          <t xml:space="preserve">
</t>
        </r>
      </text>
    </comment>
    <comment ref="I49" authorId="0">
      <text>
        <r>
          <rPr>
            <b/>
            <sz val="8"/>
            <rFont val="Tahoma"/>
            <family val="2"/>
          </rPr>
          <t>Conforme legislação vigente</t>
        </r>
        <r>
          <rPr>
            <sz val="8"/>
            <rFont val="Tahoma"/>
            <family val="2"/>
          </rPr>
          <t xml:space="preserve">
</t>
        </r>
      </text>
    </comment>
    <comment ref="I53" authorId="0">
      <text>
        <r>
          <rPr>
            <b/>
            <sz val="8"/>
            <rFont val="Tahoma"/>
            <family val="2"/>
          </rPr>
          <t>Conforme legislação vigente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I9662966</author>
    <author>Infraero</author>
  </authors>
  <commentList>
    <comment ref="A13" authorId="0">
      <text>
        <r>
          <rPr>
            <b/>
            <sz val="9"/>
            <rFont val="Tahoma"/>
            <family val="2"/>
          </rPr>
          <t>O percentual deve corresponder a 30%.</t>
        </r>
      </text>
    </comment>
    <comment ref="A14" authorId="0">
      <text>
        <r>
          <rPr>
            <b/>
            <sz val="9"/>
            <rFont val="Tahoma"/>
            <family val="2"/>
          </rPr>
          <t>O percentual deve corresponder a 10%, 20% ou 40%, conforme o caso.</t>
        </r>
      </text>
    </comment>
    <comment ref="A12" authorId="0">
      <text>
        <r>
          <rPr>
            <b/>
            <sz val="9"/>
            <color indexed="10"/>
            <rFont val="Tahoma"/>
            <family val="2"/>
          </rPr>
          <t>Atenção: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Não pode haver previsão de periculosidade e insalubridade cumulativamente.</t>
        </r>
      </text>
    </comment>
    <comment ref="B5" authorId="1">
      <text>
        <r>
          <rPr>
            <b/>
            <sz val="9"/>
            <rFont val="Tahoma"/>
            <family val="2"/>
          </rPr>
          <t>Inserir salário mínimo Regional ou Nacional</t>
        </r>
        <r>
          <rPr>
            <sz val="9"/>
            <rFont val="Tahoma"/>
            <family val="2"/>
          </rPr>
          <t xml:space="preserve">
</t>
        </r>
      </text>
    </comment>
    <comment ref="A15" authorId="1">
      <text>
        <r>
          <rPr>
            <sz val="9"/>
            <rFont val="Tahoma"/>
            <family val="2"/>
          </rPr>
          <t xml:space="preserve">% conforme CCT/ACT
Mínimo de 20%
</t>
        </r>
      </text>
    </comment>
    <comment ref="C23" authorId="1">
      <text>
        <r>
          <rPr>
            <b/>
            <sz val="9"/>
            <rFont val="Tahoma"/>
            <family val="2"/>
          </rPr>
          <t>Informar qtd de dias úteis do posto.</t>
        </r>
        <r>
          <rPr>
            <sz val="9"/>
            <rFont val="Tahoma"/>
            <family val="2"/>
          </rPr>
          <t xml:space="preserve">
</t>
        </r>
      </text>
    </comment>
    <comment ref="C31" authorId="1">
      <text>
        <r>
          <rPr>
            <b/>
            <sz val="9"/>
            <rFont val="Tahoma"/>
            <family val="2"/>
          </rPr>
          <t>Informar qtd de dias úteis do posto.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I1561629</author>
  </authors>
  <commentList>
    <comment ref="G4" authorId="0">
      <text>
        <r>
          <rPr>
            <b/>
            <sz val="9"/>
            <rFont val="Segoe UI"/>
            <family val="2"/>
          </rPr>
          <t>"S" = SIM, i.e., serviços operados ininterruptamente (inclusive domingos e feriados)
"n" = NÃO, i.e., serviços operados em horário administrativo (exculsive domingos e feriados)</t>
        </r>
      </text>
    </comment>
  </commentList>
</comments>
</file>

<file path=xl/comments6.xml><?xml version="1.0" encoding="utf-8"?>
<comments xmlns="http://schemas.openxmlformats.org/spreadsheetml/2006/main">
  <authors>
    <author>I1074249</author>
    <author>Cassia</author>
  </authors>
  <commentList>
    <comment ref="G8" authorId="0">
      <text>
        <r>
          <rPr>
            <sz val="8"/>
            <rFont val="Tahoma"/>
            <family val="2"/>
          </rPr>
          <t>Valor global pora 12 meses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sz val="8"/>
            <rFont val="Tahoma"/>
            <family val="2"/>
          </rPr>
          <t>Saldo a transportar da versão anterior</t>
        </r>
      </text>
    </comment>
    <comment ref="L8" authorId="0">
      <text>
        <r>
          <rPr>
            <sz val="8"/>
            <rFont val="Tahoma"/>
            <family val="2"/>
          </rPr>
          <t>Total geral</t>
        </r>
      </text>
    </comment>
    <comment ref="F202" authorId="1">
      <text>
        <r>
          <rPr>
            <sz val="8"/>
            <rFont val="Tahoma"/>
            <family val="2"/>
          </rPr>
          <t>O valor inserido não poderá ser superior ao total da Remuneração.</t>
        </r>
        <r>
          <rPr>
            <sz val="8"/>
            <rFont val="Tahoma"/>
            <family val="2"/>
          </rPr>
          <t xml:space="preserve">
</t>
        </r>
      </text>
    </comment>
    <comment ref="L202" authorId="0">
      <text>
        <r>
          <rPr>
            <sz val="8"/>
            <rFont val="Tahoma"/>
            <family val="2"/>
          </rPr>
          <t xml:space="preserve">Ver Nota n. 1
</t>
        </r>
      </text>
    </comment>
  </commentList>
</comments>
</file>

<file path=xl/sharedStrings.xml><?xml version="1.0" encoding="utf-8"?>
<sst xmlns="http://schemas.openxmlformats.org/spreadsheetml/2006/main" count="216" uniqueCount="171">
  <si>
    <t>ENCARGOS SOCIAIS</t>
  </si>
  <si>
    <t>% admitidos (Teto)</t>
  </si>
  <si>
    <t xml:space="preserve"> Grupo A</t>
  </si>
  <si>
    <t>Diversos serviços</t>
  </si>
  <si>
    <t>INSS</t>
  </si>
  <si>
    <t>SESI ou SESC</t>
  </si>
  <si>
    <t>SENAI ou SENAC</t>
  </si>
  <si>
    <t>INCRA</t>
  </si>
  <si>
    <t>Salário Educação</t>
  </si>
  <si>
    <t>FGTS</t>
  </si>
  <si>
    <t>Seguro Acidente do Trabalho/SAT/INSS</t>
  </si>
  <si>
    <t xml:space="preserve">7.1 Fator Acidentário de Prevenção – FAP </t>
  </si>
  <si>
    <t>SEBRAE</t>
  </si>
  <si>
    <t>Subtotal</t>
  </si>
  <si>
    <t>Grupo B</t>
  </si>
  <si>
    <t xml:space="preserve">Férias </t>
  </si>
  <si>
    <t>Abono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</si>
  <si>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</si>
  <si>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</si>
  <si>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</si>
  <si>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</si>
  <si>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</si>
  <si>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</si>
  <si>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Grupo C</t>
  </si>
  <si>
    <t>Aviso Prévio Indenizado</t>
  </si>
  <si>
    <t>Indenização Adicional</t>
  </si>
  <si>
    <t>Indenização (rescisões sem justa causa) e provisão de 50% de FGTS</t>
  </si>
  <si>
    <t>Grupo D</t>
  </si>
  <si>
    <t>Incidência do Grupo A sobre os itens do Grupo B + Item 17 - item 10</t>
  </si>
  <si>
    <t xml:space="preserve">Total de Encargos Sociais </t>
  </si>
  <si>
    <t>%</t>
  </si>
  <si>
    <t>Vale-Transporte</t>
  </si>
  <si>
    <t>Dias úteis por mês</t>
  </si>
  <si>
    <t>Valor de Referência</t>
  </si>
  <si>
    <t>Salário-mínimo nacional/regional vigente:</t>
  </si>
  <si>
    <t>Total</t>
  </si>
  <si>
    <t>1 - Salário Base Mensal (R$)</t>
  </si>
  <si>
    <t>2 - Adicionais</t>
  </si>
  <si>
    <t>2.1 - Periculosidade</t>
  </si>
  <si>
    <t>2.2 - Insalubridade</t>
  </si>
  <si>
    <t>3 - Encargos Sociais</t>
  </si>
  <si>
    <t>Subtotal (1+2)</t>
  </si>
  <si>
    <t>Qtde.</t>
  </si>
  <si>
    <t>2.3 - Adicional Noturno</t>
  </si>
  <si>
    <t>Descrição</t>
  </si>
  <si>
    <t>Bilhetes utilizados por dia</t>
  </si>
  <si>
    <t>Participação do empregado</t>
  </si>
  <si>
    <t>Crédito PIS/COFINS (7,60%+1,65%)</t>
  </si>
  <si>
    <t>Assistência médica</t>
  </si>
  <si>
    <t>Custo unitário</t>
  </si>
  <si>
    <t>Custo mensal</t>
  </si>
  <si>
    <t>Custo médio da tarifa transporte coletivo (R$)</t>
  </si>
  <si>
    <t>Custo facial unitário/total</t>
  </si>
  <si>
    <t>MARGEM DE CONTRIBUIÇÃO</t>
  </si>
  <si>
    <t>1.1 - Margem de Contribuição</t>
  </si>
  <si>
    <t>ENCARGOS TRIBUTÁRIOS</t>
  </si>
  <si>
    <t>2.1 - ISS</t>
  </si>
  <si>
    <t xml:space="preserve">2.2 - PIS           </t>
  </si>
  <si>
    <t>2.3 - COFINS</t>
  </si>
  <si>
    <t>2.4 - IMPOSTO SIMPLES</t>
  </si>
  <si>
    <t>Margem de Contribuição</t>
  </si>
  <si>
    <t>Encargos Tributários</t>
  </si>
  <si>
    <t>TOTAL GERAL</t>
  </si>
  <si>
    <t>AVISO PRÉVIO FINAL DE CONTRATO</t>
  </si>
  <si>
    <t>Objeto :</t>
  </si>
  <si>
    <t>Regime de Contratação:</t>
  </si>
  <si>
    <t>Prazo do contrato:</t>
  </si>
  <si>
    <t>Meses</t>
  </si>
  <si>
    <t>Convenção Coletiva Utilizada:</t>
  </si>
  <si>
    <t>Objeto:</t>
  </si>
  <si>
    <t>Valor Mensal:</t>
  </si>
  <si>
    <t>Valor Adicional:</t>
  </si>
  <si>
    <t>Valor Global:</t>
  </si>
  <si>
    <t>Saldo versão anterior:</t>
  </si>
  <si>
    <t>Total:</t>
  </si>
  <si>
    <t>R$</t>
  </si>
  <si>
    <t xml:space="preserve"> VII  -  TOTAL   GLOBAL   PARA</t>
  </si>
  <si>
    <t>MESES</t>
  </si>
  <si>
    <t>Assistência social familiar e/ou Seguro de Vida</t>
  </si>
  <si>
    <t>Dados</t>
  </si>
  <si>
    <t>Data da Repactuação/Reajuste:</t>
  </si>
  <si>
    <t>Horário do Posto:</t>
  </si>
  <si>
    <t>Diurno</t>
  </si>
  <si>
    <t>2.4 - Hora noturna adicional</t>
  </si>
  <si>
    <t>Jornada mensal:</t>
  </si>
  <si>
    <t>Vale-refeição</t>
  </si>
  <si>
    <t>Uniformes e EPI (estimativa para 12 meses)</t>
  </si>
  <si>
    <t>Manutenção mensal</t>
  </si>
  <si>
    <t>Prazo vida útil (meses)</t>
  </si>
  <si>
    <t>GRUPO I - REMUNERAÇÃO E ENCARGOS SOCIAIS E TRABALHISTAS</t>
  </si>
  <si>
    <t>GRUPO II - BENEFÍCIOS MENSAIS E DIÁRIOS</t>
  </si>
  <si>
    <t>TOTAL GRUPO I</t>
  </si>
  <si>
    <t>TOTAL GRUPO II</t>
  </si>
  <si>
    <t>TOTAL GRUPO III</t>
  </si>
  <si>
    <t>TOTAL (GRUPO I + GRUPO II + GRUPO III)</t>
  </si>
  <si>
    <t>Empreitada por preço global</t>
  </si>
  <si>
    <t>Custo Folguista</t>
  </si>
  <si>
    <t>Custo/Mês</t>
  </si>
  <si>
    <t>Custo Total</t>
  </si>
  <si>
    <t>GRUPO III - INSUMOS DIVERSOS</t>
  </si>
  <si>
    <t>GRUPO IV - MARGEM DE CONTRIBUIÇÃO E ENCARGOS TRIBUTÁRIOS</t>
  </si>
  <si>
    <t>PLANILHA DE COMPOSIÇÃO DE CUSTOS - MÃO-DE-OBRA</t>
  </si>
  <si>
    <t>Vale alimentação/Cesta básica</t>
  </si>
  <si>
    <t>Camisa social manga longa (unidade)</t>
  </si>
  <si>
    <t>Cinto social em couro (unidade)</t>
  </si>
  <si>
    <t>Meia social (par)</t>
  </si>
  <si>
    <t>Sapato social (par)</t>
  </si>
  <si>
    <t>Paletó/Blazer (unidade)</t>
  </si>
  <si>
    <t>Calça social (unidade)</t>
  </si>
  <si>
    <t>Cardigã/suéter de lã decote V (unidade)</t>
  </si>
  <si>
    <t>Qtde. de dias do posto</t>
  </si>
  <si>
    <t>Horário Início</t>
  </si>
  <si>
    <t>Horário Término</t>
  </si>
  <si>
    <t>Horas noturnas</t>
  </si>
  <si>
    <t>Agente de Proteção da Aviação Civil - APAC</t>
  </si>
  <si>
    <t>S</t>
  </si>
  <si>
    <t>Escala? (S/N)</t>
  </si>
  <si>
    <t>ESCALA FOLGA ( EF X FOLGA = COEFICIENTE)</t>
  </si>
  <si>
    <t>Equipamentos (para todo o contrato)</t>
  </si>
  <si>
    <t>Material de uso mensal (para todo o contrato)</t>
  </si>
  <si>
    <t>QUADRO DE ENCARGOS SOCIAIS, MARGEM DE CONTRIBUIÇÃO E TRIBUTOS (EMT)</t>
  </si>
  <si>
    <t>QMSE (QUANTIDADE MENSAL ESTIMADA DE SERVIÇO)</t>
  </si>
  <si>
    <t>UNIDADE DE SERVIÇO</t>
  </si>
  <si>
    <t>VALOR MENSAL ESTIMADO</t>
  </si>
  <si>
    <t>ISS</t>
  </si>
  <si>
    <t>ENCARGOS TOTAIS</t>
  </si>
  <si>
    <t>AVISO PRÉVIO FINAL DO CONTRATO (BASE DE CÁLCULO)</t>
  </si>
  <si>
    <t>VALOR GLOBAL CONTRATADO</t>
  </si>
  <si>
    <t>AVISO PRÉVIO</t>
  </si>
  <si>
    <t>BA</t>
  </si>
  <si>
    <t xml:space="preserve">Participação do empregado </t>
  </si>
  <si>
    <t>Empresa:</t>
  </si>
  <si>
    <t xml:space="preserve">CNPJ: </t>
  </si>
  <si>
    <t>Data: _____/_____/_____   às _____: ____horas</t>
  </si>
  <si>
    <t>Regime Tributário da Empresa:</t>
  </si>
  <si>
    <t>(Lucro real, presumido ou simples nacional)</t>
  </si>
  <si>
    <t>Agente de Proteção da Aviação Civil</t>
  </si>
  <si>
    <t xml:space="preserve">Classificação Brasileira de Ocupações (CBO): </t>
  </si>
  <si>
    <t>Valor do salário normativo da Categoria:</t>
  </si>
  <si>
    <t>Data base da Categoria:</t>
  </si>
  <si>
    <t>________/______/______</t>
  </si>
  <si>
    <t>lim máx SBPO (Aeroporto de Pato Branco)</t>
  </si>
  <si>
    <t>APAC - SBPO</t>
  </si>
  <si>
    <t>2.5 CPRB (Contribuição Previdenciária sobre a Receita, Lei nº 12.546/2011</t>
  </si>
  <si>
    <t>Luvas (caixa com 100 und)</t>
  </si>
  <si>
    <t>Protetor Auricular tipo plug (pcte com 100 und)</t>
  </si>
  <si>
    <t>Planilha de Custos e Formação de Preços</t>
  </si>
  <si>
    <t xml:space="preserve">ANEXO V </t>
  </si>
  <si>
    <t>MODELO PROPOSTA DE PREÇOS</t>
  </si>
  <si>
    <t>Licitação nº____/2023</t>
  </si>
  <si>
    <t>2022/2023</t>
  </si>
  <si>
    <t>Convenção Coletiva de Trabalho - SNA e SNEA</t>
  </si>
  <si>
    <t>3425-50</t>
  </si>
  <si>
    <t>Tipo desserviço:</t>
  </si>
  <si>
    <t>Camisa social manga longa em tecido tricoline ou similar, na cor gelo</t>
  </si>
  <si>
    <t>Cinto Social em couro na cor preta</t>
  </si>
  <si>
    <t xml:space="preserve">Sapato social na cor preta </t>
  </si>
  <si>
    <t>Calça social em tecido Oxford na cor preta</t>
  </si>
  <si>
    <t>Cardigã de lã decote V</t>
  </si>
  <si>
    <t>Luvas descartáveis, caixa com 100 unidades</t>
  </si>
  <si>
    <t>Protetor Auricular (caso necessário), pacote com 100 unidades</t>
  </si>
  <si>
    <t>Planilha de Uniformes</t>
  </si>
  <si>
    <t>Quantidade Por Agentes</t>
  </si>
  <si>
    <t>Preenchimento Licitante</t>
  </si>
  <si>
    <t>Lenço em tecido seda na cor vermelha Feminino e Gravata em tecido poliéster na cor vermelha masculino</t>
  </si>
  <si>
    <t>Feminino e Masculino</t>
  </si>
  <si>
    <t>Gravata/lenço(unidade)</t>
  </si>
  <si>
    <t>Meia Social Preta</t>
  </si>
  <si>
    <t>Blazer social em tecido Oxford na cor preta Femino e Paletó social em tecido Oxford na cor preta masculino</t>
  </si>
  <si>
    <t>Especificação do Uniforme</t>
  </si>
  <si>
    <t>Contratação de empresa para prestação dos serviços auxiliares ao transporte aéreo, para controle de acesso de pessoas e veículos às áreas restritas de segurança do Aeroporto Regional de Pato Branco Professor Juvenal Loureiro Cardoso, por meio de inspeção de passageiros, tripulantes, bagagem de mão, pessoal de serviço, e portão de acesso de veículos e equipamentos, de acordo com os procedimentos estabelecidos, e o previsto no Programa de Segurança Aeroportuária (PSA), atendendo as necessidades da Secretaria de Desenvolvimento Econômico.</t>
  </si>
</sst>
</file>

<file path=xl/styles.xml><?xml version="1.0" encoding="utf-8"?>
<styleSheet xmlns="http://schemas.openxmlformats.org/spreadsheetml/2006/main">
  <numFmts count="4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0.0000%"/>
    <numFmt numFmtId="181" formatCode="_-* #,##0.00_-;\-* #,##0.00_-;_-* \-??_-;_-@_-"/>
    <numFmt numFmtId="182" formatCode="_-* #,##0_-;\-* #,##0_-;_-* &quot;-&quot;??_-;_-@_-"/>
    <numFmt numFmtId="183" formatCode="0.0%"/>
    <numFmt numFmtId="184" formatCode="_(* #,##0_);_(* \(#,##0\);_(* &quot;-&quot;??_);_(@_)"/>
    <numFmt numFmtId="185" formatCode="&quot;R$ &quot;#,##0.00"/>
    <numFmt numFmtId="186" formatCode="_-* #,##0.0_-;\-* #,##0.0_-;_-* &quot;-&quot;??_-;_-@_-"/>
    <numFmt numFmtId="187" formatCode="0.0000000"/>
    <numFmt numFmtId="188" formatCode="_-* #,##0.000_-;\-* #,##0.000_-;_-* &quot;-&quot;??_-;_-@_-"/>
    <numFmt numFmtId="189" formatCode="_-* #,##0.00000_-;\-* #,##0.00000_-;_-* &quot;-&quot;??_-;_-@_-"/>
    <numFmt numFmtId="190" formatCode="_ * #,##0.0000000_ ;_ * \-#,##0.0000000_ ;_ * &quot;-&quot;???????_ ;_ @_ 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&quot;Ativado&quot;;&quot;Ativado&quot;;&quot;Desativado&quot;"/>
    <numFmt numFmtId="196" formatCode="[$-416]dddd\,\ d&quot; de &quot;mmmm&quot; de &quot;yyyy"/>
    <numFmt numFmtId="197" formatCode="&quot;R$&quot;\ #,##0.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name val="Courier"/>
      <family val="3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7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color indexed="62"/>
      <name val="Arial"/>
      <family val="2"/>
    </font>
    <font>
      <b/>
      <i/>
      <sz val="8"/>
      <color indexed="62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9"/>
      <name val="Segoe UI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Calibri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/>
      <top style="medium"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>
        <color indexed="23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 style="medium"/>
      <right/>
      <top/>
      <bottom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>
        <color indexed="23"/>
      </left>
      <right style="medium"/>
      <top style="medium"/>
      <bottom style="medium">
        <color indexed="23"/>
      </bottom>
    </border>
    <border>
      <left style="thin">
        <color indexed="23"/>
      </left>
      <right style="medium"/>
      <top style="thin">
        <color indexed="23"/>
      </top>
      <bottom style="medium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medium"/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>
        <color indexed="23"/>
      </top>
      <bottom style="medium"/>
    </border>
    <border>
      <left/>
      <right style="medium">
        <color indexed="23"/>
      </right>
      <top style="medium">
        <color indexed="23"/>
      </top>
      <bottom style="medium"/>
    </border>
    <border>
      <left style="thin">
        <color indexed="23"/>
      </left>
      <right/>
      <top style="thin"/>
      <bottom style="thin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181" fontId="1" fillId="0" borderId="0">
      <alignment/>
      <protection/>
    </xf>
    <xf numFmtId="0" fontId="1" fillId="0" borderId="0">
      <alignment/>
      <protection/>
    </xf>
    <xf numFmtId="0" fontId="7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17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ill="0" applyBorder="0" applyAlignment="0" applyProtection="0"/>
    <xf numFmtId="178" fontId="2" fillId="0" borderId="0" applyFont="0" applyFill="0" applyBorder="0" applyAlignment="0" applyProtection="0"/>
    <xf numFmtId="0" fontId="82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 vertical="top"/>
      <protection/>
    </xf>
    <xf numFmtId="0" fontId="83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ill="0" applyBorder="0" applyAlignment="0" applyProtection="0"/>
    <xf numFmtId="179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531">
    <xf numFmtId="0" fontId="0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 vertical="center"/>
      <protection/>
    </xf>
    <xf numFmtId="1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8" fillId="34" borderId="0" xfId="57" applyFont="1" applyFill="1" applyAlignment="1" applyProtection="1">
      <alignment vertical="center"/>
      <protection/>
    </xf>
    <xf numFmtId="179" fontId="18" fillId="34" borderId="0" xfId="67" applyFont="1" applyFill="1" applyAlignment="1" applyProtection="1">
      <alignment vertical="center"/>
      <protection/>
    </xf>
    <xf numFmtId="0" fontId="18" fillId="34" borderId="0" xfId="57" applyFont="1" applyFill="1" applyBorder="1" applyAlignment="1" applyProtection="1">
      <alignment vertical="center"/>
      <protection/>
    </xf>
    <xf numFmtId="0" fontId="18" fillId="34" borderId="10" xfId="57" applyFont="1" applyFill="1" applyBorder="1" applyAlignment="1" applyProtection="1">
      <alignment vertical="center"/>
      <protection/>
    </xf>
    <xf numFmtId="0" fontId="18" fillId="34" borderId="11" xfId="57" applyFont="1" applyFill="1" applyBorder="1" applyAlignment="1" applyProtection="1">
      <alignment horizontal="center" vertical="center"/>
      <protection/>
    </xf>
    <xf numFmtId="0" fontId="18" fillId="34" borderId="11" xfId="57" applyFont="1" applyFill="1" applyBorder="1" applyAlignment="1" applyProtection="1">
      <alignment vertical="center"/>
      <protection/>
    </xf>
    <xf numFmtId="0" fontId="18" fillId="34" borderId="12" xfId="57" applyFont="1" applyFill="1" applyBorder="1" applyAlignment="1" applyProtection="1">
      <alignment vertical="center"/>
      <protection/>
    </xf>
    <xf numFmtId="0" fontId="18" fillId="34" borderId="12" xfId="57" applyFont="1" applyFill="1" applyBorder="1" applyAlignment="1" applyProtection="1">
      <alignment horizontal="center" vertical="center"/>
      <protection/>
    </xf>
    <xf numFmtId="179" fontId="18" fillId="34" borderId="12" xfId="67" applyFont="1" applyFill="1" applyBorder="1" applyAlignment="1" applyProtection="1">
      <alignment vertical="center"/>
      <protection/>
    </xf>
    <xf numFmtId="0" fontId="18" fillId="34" borderId="13" xfId="57" applyFont="1" applyFill="1" applyBorder="1" applyAlignment="1" applyProtection="1">
      <alignment vertical="center"/>
      <protection/>
    </xf>
    <xf numFmtId="0" fontId="19" fillId="34" borderId="14" xfId="57" applyFont="1" applyFill="1" applyBorder="1" applyAlignment="1" applyProtection="1">
      <alignment horizontal="left" vertical="center"/>
      <protection/>
    </xf>
    <xf numFmtId="0" fontId="18" fillId="34" borderId="14" xfId="57" applyFont="1" applyFill="1" applyBorder="1" applyAlignment="1" applyProtection="1">
      <alignment vertical="center"/>
      <protection/>
    </xf>
    <xf numFmtId="179" fontId="18" fillId="34" borderId="14" xfId="67" applyFont="1" applyFill="1" applyBorder="1" applyAlignment="1" applyProtection="1">
      <alignment vertical="center"/>
      <protection/>
    </xf>
    <xf numFmtId="0" fontId="18" fillId="34" borderId="15" xfId="57" applyFont="1" applyFill="1" applyBorder="1" applyAlignment="1" applyProtection="1">
      <alignment vertical="center"/>
      <protection/>
    </xf>
    <xf numFmtId="0" fontId="18" fillId="34" borderId="16" xfId="57" applyFont="1" applyFill="1" applyBorder="1" applyAlignment="1" applyProtection="1">
      <alignment vertical="center"/>
      <protection/>
    </xf>
    <xf numFmtId="0" fontId="19" fillId="34" borderId="0" xfId="57" applyFont="1" applyFill="1" applyBorder="1" applyAlignment="1" applyProtection="1">
      <alignment horizontal="left" vertical="center"/>
      <protection/>
    </xf>
    <xf numFmtId="0" fontId="18" fillId="34" borderId="17" xfId="57" applyFont="1" applyFill="1" applyBorder="1" applyAlignment="1" applyProtection="1">
      <alignment vertical="center"/>
      <protection/>
    </xf>
    <xf numFmtId="179" fontId="18" fillId="34" borderId="0" xfId="67" applyFont="1" applyFill="1" applyBorder="1" applyAlignment="1" applyProtection="1">
      <alignment vertical="center"/>
      <protection/>
    </xf>
    <xf numFmtId="0" fontId="19" fillId="34" borderId="0" xfId="57" applyFont="1" applyFill="1" applyBorder="1" applyAlignment="1" applyProtection="1">
      <alignment horizontal="right" vertical="center"/>
      <protection/>
    </xf>
    <xf numFmtId="0" fontId="19" fillId="34" borderId="0" xfId="57" applyFont="1" applyFill="1" applyBorder="1" applyAlignment="1" applyProtection="1">
      <alignment horizontal="center" vertical="center"/>
      <protection/>
    </xf>
    <xf numFmtId="179" fontId="20" fillId="34" borderId="18" xfId="67" applyFont="1" applyFill="1" applyBorder="1" applyAlignment="1" applyProtection="1">
      <alignment horizontal="left" vertical="center" wrapText="1"/>
      <protection/>
    </xf>
    <xf numFmtId="39" fontId="20" fillId="34" borderId="18" xfId="67" applyNumberFormat="1" applyFont="1" applyFill="1" applyBorder="1" applyAlignment="1" applyProtection="1">
      <alignment vertical="center"/>
      <protection/>
    </xf>
    <xf numFmtId="0" fontId="18" fillId="34" borderId="19" xfId="57" applyFont="1" applyFill="1" applyBorder="1" applyAlignment="1" applyProtection="1">
      <alignment vertical="center"/>
      <protection/>
    </xf>
    <xf numFmtId="0" fontId="18" fillId="34" borderId="20" xfId="57" applyFont="1" applyFill="1" applyBorder="1" applyAlignment="1" applyProtection="1">
      <alignment horizontal="center" vertical="center"/>
      <protection/>
    </xf>
    <xf numFmtId="0" fontId="19" fillId="34" borderId="20" xfId="57" applyFont="1" applyFill="1" applyBorder="1" applyAlignment="1" applyProtection="1">
      <alignment horizontal="left" vertical="center"/>
      <protection/>
    </xf>
    <xf numFmtId="0" fontId="18" fillId="34" borderId="20" xfId="57" applyFont="1" applyFill="1" applyBorder="1" applyAlignment="1" applyProtection="1">
      <alignment vertical="center"/>
      <protection/>
    </xf>
    <xf numFmtId="179" fontId="18" fillId="34" borderId="20" xfId="67" applyFont="1" applyFill="1" applyBorder="1" applyAlignment="1" applyProtection="1">
      <alignment vertical="center"/>
      <protection/>
    </xf>
    <xf numFmtId="0" fontId="18" fillId="34" borderId="21" xfId="57" applyFont="1" applyFill="1" applyBorder="1" applyAlignment="1" applyProtection="1">
      <alignment vertical="center"/>
      <protection/>
    </xf>
    <xf numFmtId="0" fontId="18" fillId="34" borderId="0" xfId="57" applyFont="1" applyFill="1" applyAlignment="1" applyProtection="1">
      <alignment horizontal="center" vertical="center"/>
      <protection/>
    </xf>
    <xf numFmtId="0" fontId="19" fillId="34" borderId="0" xfId="57" applyFont="1" applyFill="1" applyBorder="1" applyAlignment="1" applyProtection="1">
      <alignment vertical="center"/>
      <protection/>
    </xf>
    <xf numFmtId="0" fontId="19" fillId="34" borderId="22" xfId="57" applyFont="1" applyFill="1" applyBorder="1" applyAlignment="1" applyProtection="1">
      <alignment horizontal="center" vertical="center" wrapText="1"/>
      <protection/>
    </xf>
    <xf numFmtId="179" fontId="19" fillId="34" borderId="23" xfId="67" applyFont="1" applyFill="1" applyBorder="1" applyAlignment="1" applyProtection="1">
      <alignment horizontal="center" vertical="center" wrapText="1"/>
      <protection/>
    </xf>
    <xf numFmtId="0" fontId="19" fillId="34" borderId="0" xfId="57" applyFont="1" applyFill="1" applyBorder="1" applyAlignment="1" applyProtection="1">
      <alignment horizontal="center" vertical="center" wrapText="1"/>
      <protection/>
    </xf>
    <xf numFmtId="0" fontId="19" fillId="34" borderId="0" xfId="57" applyFont="1" applyFill="1" applyAlignment="1" applyProtection="1">
      <alignment vertical="center"/>
      <protection/>
    </xf>
    <xf numFmtId="1" fontId="21" fillId="34" borderId="22" xfId="57" applyNumberFormat="1" applyFont="1" applyFill="1" applyBorder="1" applyAlignment="1" applyProtection="1">
      <alignment horizontal="center" vertical="center" wrapText="1"/>
      <protection/>
    </xf>
    <xf numFmtId="179" fontId="21" fillId="34" borderId="22" xfId="67" applyFont="1" applyFill="1" applyBorder="1" applyAlignment="1" applyProtection="1">
      <alignment horizontal="center" vertical="center" wrapText="1"/>
      <protection/>
    </xf>
    <xf numFmtId="179" fontId="21" fillId="34" borderId="23" xfId="67" applyFont="1" applyFill="1" applyBorder="1" applyAlignment="1" applyProtection="1">
      <alignment horizontal="center" vertical="center" wrapText="1"/>
      <protection/>
    </xf>
    <xf numFmtId="0" fontId="18" fillId="34" borderId="0" xfId="57" applyFont="1" applyFill="1" applyBorder="1" applyAlignment="1" applyProtection="1">
      <alignment horizontal="center" vertical="center" wrapText="1"/>
      <protection/>
    </xf>
    <xf numFmtId="1" fontId="21" fillId="34" borderId="24" xfId="57" applyNumberFormat="1" applyFont="1" applyFill="1" applyBorder="1" applyAlignment="1" applyProtection="1">
      <alignment horizontal="center" vertical="center" wrapText="1"/>
      <protection/>
    </xf>
    <xf numFmtId="179" fontId="21" fillId="34" borderId="24" xfId="67" applyFont="1" applyFill="1" applyBorder="1" applyAlignment="1" applyProtection="1">
      <alignment horizontal="center" vertical="center" wrapText="1"/>
      <protection/>
    </xf>
    <xf numFmtId="1" fontId="18" fillId="34" borderId="0" xfId="57" applyNumberFormat="1" applyFont="1" applyFill="1" applyBorder="1" applyAlignment="1" applyProtection="1">
      <alignment horizontal="center" vertical="center" wrapText="1"/>
      <protection/>
    </xf>
    <xf numFmtId="0" fontId="18" fillId="34" borderId="0" xfId="57" applyFont="1" applyFill="1" applyBorder="1" applyAlignment="1" applyProtection="1">
      <alignment horizontal="left" vertical="center" wrapText="1"/>
      <protection/>
    </xf>
    <xf numFmtId="179" fontId="18" fillId="34" borderId="0" xfId="67" applyFont="1" applyFill="1" applyBorder="1" applyAlignment="1" applyProtection="1">
      <alignment horizontal="center" vertical="center" wrapText="1"/>
      <protection/>
    </xf>
    <xf numFmtId="1" fontId="19" fillId="34" borderId="10" xfId="57" applyNumberFormat="1" applyFont="1" applyFill="1" applyBorder="1" applyAlignment="1" applyProtection="1">
      <alignment horizontal="center" vertical="center" wrapText="1"/>
      <protection/>
    </xf>
    <xf numFmtId="184" fontId="19" fillId="34" borderId="11" xfId="67" applyNumberFormat="1" applyFont="1" applyFill="1" applyBorder="1" applyAlignment="1" applyProtection="1">
      <alignment vertical="center" wrapText="1"/>
      <protection/>
    </xf>
    <xf numFmtId="179" fontId="19" fillId="34" borderId="11" xfId="67" applyFont="1" applyFill="1" applyBorder="1" applyAlignment="1" applyProtection="1">
      <alignment horizontal="center" vertical="center" wrapText="1"/>
      <protection/>
    </xf>
    <xf numFmtId="184" fontId="18" fillId="34" borderId="11" xfId="67" applyNumberFormat="1" applyFont="1" applyFill="1" applyBorder="1" applyAlignment="1" applyProtection="1">
      <alignment horizontal="center" vertical="center" wrapText="1"/>
      <protection/>
    </xf>
    <xf numFmtId="179" fontId="18" fillId="34" borderId="11" xfId="67" applyFont="1" applyFill="1" applyBorder="1" applyAlignment="1" applyProtection="1">
      <alignment horizontal="center" vertical="center" wrapText="1"/>
      <protection/>
    </xf>
    <xf numFmtId="179" fontId="16" fillId="34" borderId="25" xfId="67" applyNumberFormat="1" applyFont="1" applyFill="1" applyBorder="1" applyAlignment="1" applyProtection="1">
      <alignment horizontal="center" vertical="center" wrapText="1"/>
      <protection/>
    </xf>
    <xf numFmtId="0" fontId="22" fillId="34" borderId="0" xfId="57" applyFont="1" applyFill="1" applyBorder="1" applyAlignment="1" applyProtection="1">
      <alignment vertical="center"/>
      <protection/>
    </xf>
    <xf numFmtId="0" fontId="22" fillId="34" borderId="0" xfId="57" applyFont="1" applyFill="1" applyBorder="1" applyAlignment="1" applyProtection="1">
      <alignment horizontal="center" vertical="center" wrapText="1"/>
      <protection/>
    </xf>
    <xf numFmtId="184" fontId="22" fillId="34" borderId="10" xfId="57" applyNumberFormat="1" applyFont="1" applyFill="1" applyBorder="1" applyAlignment="1" applyProtection="1">
      <alignment vertical="center"/>
      <protection/>
    </xf>
    <xf numFmtId="2" fontId="23" fillId="34" borderId="11" xfId="67" applyNumberFormat="1" applyFont="1" applyFill="1" applyBorder="1" applyAlignment="1" applyProtection="1">
      <alignment vertical="center" wrapText="1"/>
      <protection/>
    </xf>
    <xf numFmtId="179" fontId="23" fillId="34" borderId="25" xfId="67" applyFont="1" applyFill="1" applyBorder="1" applyAlignment="1" applyProtection="1">
      <alignment horizontal="right" vertical="center" wrapText="1"/>
      <protection/>
    </xf>
    <xf numFmtId="0" fontId="22" fillId="34" borderId="0" xfId="57" applyFont="1" applyFill="1" applyAlignment="1" applyProtection="1">
      <alignment vertical="center"/>
      <protection/>
    </xf>
    <xf numFmtId="1" fontId="22" fillId="34" borderId="0" xfId="57" applyNumberFormat="1" applyFont="1" applyFill="1" applyBorder="1" applyAlignment="1" applyProtection="1">
      <alignment horizontal="center" vertical="center" wrapText="1"/>
      <protection/>
    </xf>
    <xf numFmtId="0" fontId="22" fillId="34" borderId="0" xfId="57" applyFont="1" applyFill="1" applyBorder="1" applyAlignment="1" applyProtection="1">
      <alignment horizontal="left" vertical="center" wrapText="1"/>
      <protection/>
    </xf>
    <xf numFmtId="179" fontId="22" fillId="34" borderId="0" xfId="67" applyFont="1" applyFill="1" applyBorder="1" applyAlignment="1" applyProtection="1">
      <alignment horizontal="center" vertical="center" wrapText="1"/>
      <protection/>
    </xf>
    <xf numFmtId="0" fontId="22" fillId="34" borderId="10" xfId="57" applyFont="1" applyFill="1" applyBorder="1" applyAlignment="1" applyProtection="1">
      <alignment vertical="center"/>
      <protection/>
    </xf>
    <xf numFmtId="0" fontId="22" fillId="34" borderId="11" xfId="57" applyFont="1" applyFill="1" applyBorder="1" applyAlignment="1" applyProtection="1">
      <alignment vertical="center"/>
      <protection/>
    </xf>
    <xf numFmtId="0" fontId="23" fillId="34" borderId="11" xfId="57" applyFont="1" applyFill="1" applyBorder="1" applyAlignment="1" applyProtection="1">
      <alignment horizontal="right" vertical="center" wrapText="1"/>
      <protection/>
    </xf>
    <xf numFmtId="0" fontId="22" fillId="34" borderId="0" xfId="57" applyFont="1" applyFill="1" applyBorder="1" applyAlignment="1" applyProtection="1">
      <alignment horizontal="center" vertical="center"/>
      <protection/>
    </xf>
    <xf numFmtId="179" fontId="22" fillId="34" borderId="0" xfId="67" applyFont="1" applyFill="1" applyAlignment="1" applyProtection="1">
      <alignment vertical="center"/>
      <protection/>
    </xf>
    <xf numFmtId="0" fontId="19" fillId="34" borderId="12" xfId="57" applyFont="1" applyFill="1" applyBorder="1" applyAlignment="1" applyProtection="1">
      <alignment horizontal="left" vertical="center"/>
      <protection/>
    </xf>
    <xf numFmtId="0" fontId="19" fillId="34" borderId="26" xfId="57" applyFont="1" applyFill="1" applyBorder="1" applyAlignment="1" applyProtection="1">
      <alignment horizontal="center" vertical="center" wrapText="1"/>
      <protection/>
    </xf>
    <xf numFmtId="0" fontId="19" fillId="34" borderId="26" xfId="57" applyFont="1" applyFill="1" applyBorder="1" applyAlignment="1" applyProtection="1">
      <alignment vertical="center" wrapText="1"/>
      <protection/>
    </xf>
    <xf numFmtId="0" fontId="19" fillId="34" borderId="27" xfId="57" applyFont="1" applyFill="1" applyBorder="1" applyAlignment="1" applyProtection="1">
      <alignment horizontal="center" vertical="center" wrapText="1"/>
      <protection/>
    </xf>
    <xf numFmtId="10" fontId="21" fillId="34" borderId="22" xfId="57" applyNumberFormat="1" applyFont="1" applyFill="1" applyBorder="1" applyAlignment="1" applyProtection="1">
      <alignment horizontal="center" vertical="center" wrapText="1"/>
      <protection/>
    </xf>
    <xf numFmtId="10" fontId="12" fillId="34" borderId="22" xfId="57" applyNumberFormat="1" applyFont="1" applyFill="1" applyBorder="1" applyAlignment="1" applyProtection="1">
      <alignment horizontal="center" vertical="center" wrapText="1"/>
      <protection/>
    </xf>
    <xf numFmtId="179" fontId="20" fillId="34" borderId="23" xfId="67" applyFont="1" applyFill="1" applyBorder="1" applyAlignment="1" applyProtection="1">
      <alignment horizontal="center" vertical="center" wrapText="1"/>
      <protection/>
    </xf>
    <xf numFmtId="0" fontId="20" fillId="34" borderId="26" xfId="57" applyFont="1" applyFill="1" applyBorder="1" applyAlignment="1" applyProtection="1">
      <alignment horizontal="center" vertical="center" wrapText="1"/>
      <protection/>
    </xf>
    <xf numFmtId="179" fontId="20" fillId="34" borderId="15" xfId="67" applyFont="1" applyFill="1" applyBorder="1" applyAlignment="1" applyProtection="1">
      <alignment horizontal="center" vertical="center" wrapText="1"/>
      <protection/>
    </xf>
    <xf numFmtId="179" fontId="16" fillId="34" borderId="21" xfId="67" applyNumberFormat="1" applyFont="1" applyFill="1" applyBorder="1" applyAlignment="1" applyProtection="1">
      <alignment horizontal="center" vertical="center" wrapText="1"/>
      <protection/>
    </xf>
    <xf numFmtId="0" fontId="18" fillId="34" borderId="0" xfId="57" applyFont="1" applyFill="1" applyBorder="1" applyAlignment="1" applyProtection="1">
      <alignment horizontal="center" vertical="center"/>
      <protection/>
    </xf>
    <xf numFmtId="179" fontId="21" fillId="34" borderId="23" xfId="67" applyNumberFormat="1" applyFont="1" applyFill="1" applyBorder="1" applyAlignment="1" applyProtection="1">
      <alignment horizontal="center" vertical="center" wrapText="1"/>
      <protection/>
    </xf>
    <xf numFmtId="179" fontId="16" fillId="34" borderId="27" xfId="67" applyNumberFormat="1" applyFont="1" applyFill="1" applyBorder="1" applyAlignment="1" applyProtection="1">
      <alignment horizontal="center" vertical="center" wrapText="1"/>
      <protection/>
    </xf>
    <xf numFmtId="0" fontId="19" fillId="34" borderId="0" xfId="57" applyFont="1" applyFill="1" applyBorder="1" applyAlignment="1" applyProtection="1">
      <alignment horizontal="right" vertical="center" wrapText="1"/>
      <protection/>
    </xf>
    <xf numFmtId="10" fontId="21" fillId="34" borderId="23" xfId="57" applyNumberFormat="1" applyFont="1" applyFill="1" applyBorder="1" applyAlignment="1" applyProtection="1">
      <alignment horizontal="center" vertical="center"/>
      <protection/>
    </xf>
    <xf numFmtId="179" fontId="21" fillId="34" borderId="23" xfId="67" applyFont="1" applyFill="1" applyBorder="1" applyAlignment="1" applyProtection="1">
      <alignment vertical="center"/>
      <protection/>
    </xf>
    <xf numFmtId="10" fontId="20" fillId="34" borderId="28" xfId="57" applyNumberFormat="1" applyFont="1" applyFill="1" applyBorder="1" applyAlignment="1" applyProtection="1">
      <alignment horizontal="center" vertical="center"/>
      <protection/>
    </xf>
    <xf numFmtId="179" fontId="20" fillId="34" borderId="28" xfId="67" applyFont="1" applyFill="1" applyBorder="1" applyAlignment="1" applyProtection="1">
      <alignment vertical="center"/>
      <protection/>
    </xf>
    <xf numFmtId="0" fontId="18" fillId="34" borderId="0" xfId="57" applyFont="1" applyFill="1" applyBorder="1" applyAlignment="1" applyProtection="1">
      <alignment horizontal="left" vertical="center"/>
      <protection/>
    </xf>
    <xf numFmtId="10" fontId="18" fillId="34" borderId="0" xfId="57" applyNumberFormat="1" applyFont="1" applyFill="1" applyBorder="1" applyAlignment="1" applyProtection="1">
      <alignment horizontal="center" vertical="center"/>
      <protection/>
    </xf>
    <xf numFmtId="185" fontId="18" fillId="34" borderId="0" xfId="57" applyNumberFormat="1" applyFont="1" applyFill="1" applyBorder="1" applyAlignment="1" applyProtection="1">
      <alignment horizontal="center" vertical="center" wrapText="1"/>
      <protection/>
    </xf>
    <xf numFmtId="0" fontId="18" fillId="34" borderId="29" xfId="57" applyFont="1" applyFill="1" applyBorder="1" applyAlignment="1" applyProtection="1">
      <alignment horizontal="left" vertical="center"/>
      <protection/>
    </xf>
    <xf numFmtId="0" fontId="18" fillId="34" borderId="26" xfId="57" applyFont="1" applyFill="1" applyBorder="1" applyAlignment="1" applyProtection="1">
      <alignment vertical="center"/>
      <protection/>
    </xf>
    <xf numFmtId="0" fontId="18" fillId="34" borderId="30" xfId="57" applyFont="1" applyFill="1" applyBorder="1" applyAlignment="1" applyProtection="1">
      <alignment vertical="center"/>
      <protection/>
    </xf>
    <xf numFmtId="0" fontId="18" fillId="34" borderId="26" xfId="57" applyFont="1" applyFill="1" applyBorder="1" applyAlignment="1" applyProtection="1">
      <alignment horizontal="left" vertical="center"/>
      <protection/>
    </xf>
    <xf numFmtId="0" fontId="18" fillId="34" borderId="30" xfId="57" applyFont="1" applyFill="1" applyBorder="1" applyAlignment="1" applyProtection="1">
      <alignment horizontal="left" vertical="center"/>
      <protection/>
    </xf>
    <xf numFmtId="179" fontId="21" fillId="0" borderId="23" xfId="67" applyNumberFormat="1" applyFont="1" applyFill="1" applyBorder="1" applyAlignment="1" applyProtection="1">
      <alignment vertical="center"/>
      <protection/>
    </xf>
    <xf numFmtId="10" fontId="20" fillId="34" borderId="28" xfId="57" applyNumberFormat="1" applyFont="1" applyFill="1" applyBorder="1" applyAlignment="1" applyProtection="1">
      <alignment horizontal="center" vertical="center" wrapText="1"/>
      <protection/>
    </xf>
    <xf numFmtId="179" fontId="20" fillId="34" borderId="28" xfId="57" applyNumberFormat="1" applyFont="1" applyFill="1" applyBorder="1" applyAlignment="1" applyProtection="1">
      <alignment vertical="center"/>
      <protection/>
    </xf>
    <xf numFmtId="10" fontId="19" fillId="34" borderId="0" xfId="57" applyNumberFormat="1" applyFont="1" applyFill="1" applyBorder="1" applyAlignment="1" applyProtection="1">
      <alignment horizontal="center" vertical="center" wrapText="1"/>
      <protection/>
    </xf>
    <xf numFmtId="179" fontId="19" fillId="34" borderId="0" xfId="57" applyNumberFormat="1" applyFont="1" applyFill="1" applyBorder="1" applyAlignment="1" applyProtection="1">
      <alignment vertical="center"/>
      <protection/>
    </xf>
    <xf numFmtId="0" fontId="15" fillId="34" borderId="10" xfId="57" applyFont="1" applyFill="1" applyBorder="1" applyAlignment="1" applyProtection="1">
      <alignment vertical="center"/>
      <protection/>
    </xf>
    <xf numFmtId="0" fontId="15" fillId="34" borderId="11" xfId="57" applyFont="1" applyFill="1" applyBorder="1" applyAlignment="1" applyProtection="1">
      <alignment vertical="center"/>
      <protection/>
    </xf>
    <xf numFmtId="10" fontId="15" fillId="34" borderId="0" xfId="57" applyNumberFormat="1" applyFont="1" applyFill="1" applyBorder="1" applyAlignment="1" applyProtection="1">
      <alignment horizontal="center" vertical="center" wrapText="1"/>
      <protection/>
    </xf>
    <xf numFmtId="0" fontId="15" fillId="34" borderId="0" xfId="57" applyFont="1" applyFill="1" applyAlignment="1" applyProtection="1">
      <alignment vertical="center"/>
      <protection/>
    </xf>
    <xf numFmtId="0" fontId="15" fillId="34" borderId="0" xfId="57" applyFont="1" applyFill="1" applyBorder="1" applyAlignment="1" applyProtection="1">
      <alignment vertical="center"/>
      <protection/>
    </xf>
    <xf numFmtId="179" fontId="16" fillId="34" borderId="25" xfId="67" applyFont="1" applyFill="1" applyBorder="1" applyAlignment="1" applyProtection="1">
      <alignment horizontal="center" vertical="center" wrapText="1"/>
      <protection/>
    </xf>
    <xf numFmtId="0" fontId="25" fillId="34" borderId="0" xfId="57" applyFont="1" applyFill="1" applyBorder="1" applyAlignment="1" applyProtection="1">
      <alignment vertical="center"/>
      <protection/>
    </xf>
    <xf numFmtId="0" fontId="26" fillId="34" borderId="0" xfId="57" applyFont="1" applyFill="1" applyBorder="1" applyAlignment="1" applyProtection="1">
      <alignment horizontal="center" vertical="center"/>
      <protection/>
    </xf>
    <xf numFmtId="0" fontId="25" fillId="34" borderId="0" xfId="57" applyFont="1" applyFill="1" applyAlignment="1" applyProtection="1">
      <alignment vertical="center"/>
      <protection/>
    </xf>
    <xf numFmtId="0" fontId="26" fillId="34" borderId="0" xfId="57" applyFont="1" applyFill="1" applyBorder="1" applyAlignment="1" applyProtection="1">
      <alignment horizontal="left" vertical="center"/>
      <protection/>
    </xf>
    <xf numFmtId="2" fontId="26" fillId="34" borderId="0" xfId="57" applyNumberFormat="1" applyFont="1" applyFill="1" applyBorder="1" applyAlignment="1" applyProtection="1">
      <alignment horizontal="center" vertical="center"/>
      <protection/>
    </xf>
    <xf numFmtId="179" fontId="25" fillId="34" borderId="0" xfId="67" applyFont="1" applyFill="1" applyAlignment="1" applyProtection="1">
      <alignment vertical="center"/>
      <protection/>
    </xf>
    <xf numFmtId="0" fontId="19" fillId="34" borderId="23" xfId="57" applyFont="1" applyFill="1" applyBorder="1" applyAlignment="1" applyProtection="1">
      <alignment horizontal="center" vertical="center" wrapText="1"/>
      <protection/>
    </xf>
    <xf numFmtId="10" fontId="18" fillId="34" borderId="22" xfId="57" applyNumberFormat="1" applyFont="1" applyFill="1" applyBorder="1" applyAlignment="1" applyProtection="1">
      <alignment horizontal="center" vertical="center" wrapText="1"/>
      <protection/>
    </xf>
    <xf numFmtId="4" fontId="18" fillId="34" borderId="22" xfId="57" applyNumberFormat="1" applyFont="1" applyFill="1" applyBorder="1" applyAlignment="1" applyProtection="1">
      <alignment horizontal="center" vertical="center" wrapText="1"/>
      <protection/>
    </xf>
    <xf numFmtId="4" fontId="19" fillId="34" borderId="23" xfId="57" applyNumberFormat="1" applyFont="1" applyFill="1" applyBorder="1" applyAlignment="1" applyProtection="1">
      <alignment horizontal="center" vertical="center" wrapText="1"/>
      <protection/>
    </xf>
    <xf numFmtId="4" fontId="16" fillId="34" borderId="25" xfId="57" applyNumberFormat="1" applyFont="1" applyFill="1" applyBorder="1" applyAlignment="1" applyProtection="1">
      <alignment horizontal="center" vertical="center" wrapText="1"/>
      <protection/>
    </xf>
    <xf numFmtId="179" fontId="18" fillId="34" borderId="27" xfId="67" applyFont="1" applyFill="1" applyBorder="1" applyAlignment="1" applyProtection="1">
      <alignment horizontal="left" vertical="center" wrapText="1"/>
      <protection/>
    </xf>
    <xf numFmtId="0" fontId="19" fillId="34" borderId="10" xfId="57" applyFont="1" applyFill="1" applyBorder="1" applyAlignment="1" applyProtection="1">
      <alignment horizontal="right" vertical="center" wrapText="1"/>
      <protection/>
    </xf>
    <xf numFmtId="0" fontId="19" fillId="34" borderId="11" xfId="57" applyFont="1" applyFill="1" applyBorder="1" applyAlignment="1" applyProtection="1">
      <alignment horizontal="right" vertical="center" wrapText="1"/>
      <protection/>
    </xf>
    <xf numFmtId="0" fontId="19" fillId="34" borderId="11" xfId="57" applyFont="1" applyFill="1" applyBorder="1" applyAlignment="1" applyProtection="1">
      <alignment horizontal="right" vertical="center"/>
      <protection/>
    </xf>
    <xf numFmtId="0" fontId="16" fillId="34" borderId="11" xfId="57" applyFont="1" applyFill="1" applyBorder="1" applyAlignment="1" applyProtection="1">
      <alignment horizontal="right" vertical="center"/>
      <protection/>
    </xf>
    <xf numFmtId="0" fontId="16" fillId="34" borderId="11" xfId="57" applyFont="1" applyFill="1" applyBorder="1" applyAlignment="1" applyProtection="1">
      <alignment horizontal="left" vertical="center"/>
      <protection/>
    </xf>
    <xf numFmtId="1" fontId="19" fillId="34" borderId="22" xfId="57" applyNumberFormat="1" applyFont="1" applyFill="1" applyBorder="1" applyAlignment="1" applyProtection="1">
      <alignment horizontal="center" vertical="center" wrapText="1"/>
      <protection/>
    </xf>
    <xf numFmtId="1" fontId="18" fillId="34" borderId="22" xfId="57" applyNumberFormat="1" applyFont="1" applyFill="1" applyBorder="1" applyAlignment="1" applyProtection="1">
      <alignment horizontal="center" vertical="center" wrapText="1"/>
      <protection locked="0"/>
    </xf>
    <xf numFmtId="2" fontId="18" fillId="34" borderId="24" xfId="57" applyNumberFormat="1" applyFont="1" applyFill="1" applyBorder="1" applyAlignment="1" applyProtection="1">
      <alignment horizontal="center" vertical="center" wrapText="1"/>
      <protection locked="0"/>
    </xf>
    <xf numFmtId="0" fontId="28" fillId="34" borderId="0" xfId="57" applyFont="1" applyFill="1" applyBorder="1" applyAlignment="1" applyProtection="1">
      <alignment horizontal="center" vertical="center"/>
      <protection/>
    </xf>
    <xf numFmtId="0" fontId="28" fillId="34" borderId="17" xfId="57" applyFont="1" applyFill="1" applyBorder="1" applyAlignment="1" applyProtection="1">
      <alignment horizontal="left" vertical="center" wrapText="1"/>
      <protection/>
    </xf>
    <xf numFmtId="10" fontId="18" fillId="34" borderId="16" xfId="57" applyNumberFormat="1" applyFont="1" applyFill="1" applyBorder="1" applyAlignment="1" applyProtection="1">
      <alignment vertical="center"/>
      <protection/>
    </xf>
    <xf numFmtId="22" fontId="19" fillId="34" borderId="0" xfId="57" applyNumberFormat="1" applyFont="1" applyFill="1" applyBorder="1" applyAlignment="1" applyProtection="1">
      <alignment horizontal="center" vertical="center"/>
      <protection/>
    </xf>
    <xf numFmtId="0" fontId="18" fillId="34" borderId="0" xfId="57" applyFont="1" applyFill="1" applyBorder="1" applyAlignment="1" applyProtection="1">
      <alignment horizontal="right" vertical="center"/>
      <protection/>
    </xf>
    <xf numFmtId="179" fontId="16" fillId="34" borderId="25" xfId="67" applyFont="1" applyFill="1" applyBorder="1" applyAlignment="1" applyProtection="1">
      <alignment horizontal="left" vertical="center" wrapText="1"/>
      <protection/>
    </xf>
    <xf numFmtId="4" fontId="19" fillId="34" borderId="22" xfId="57" applyNumberFormat="1" applyFont="1" applyFill="1" applyBorder="1" applyAlignment="1" applyProtection="1">
      <alignment horizontal="center" vertical="center" wrapText="1"/>
      <protection/>
    </xf>
    <xf numFmtId="0" fontId="32" fillId="34" borderId="0" xfId="57" applyFont="1" applyFill="1" applyAlignment="1" applyProtection="1">
      <alignment vertical="center"/>
      <protection/>
    </xf>
    <xf numFmtId="179" fontId="32" fillId="34" borderId="0" xfId="57" applyNumberFormat="1" applyFont="1" applyFill="1" applyAlignment="1" applyProtection="1">
      <alignment vertical="center"/>
      <protection/>
    </xf>
    <xf numFmtId="0" fontId="33" fillId="34" borderId="0" xfId="57" applyFont="1" applyFill="1" applyAlignment="1" applyProtection="1">
      <alignment vertical="center"/>
      <protection/>
    </xf>
    <xf numFmtId="0" fontId="26" fillId="34" borderId="0" xfId="57" applyFont="1" applyFill="1" applyAlignment="1" applyProtection="1">
      <alignment vertical="center"/>
      <protection/>
    </xf>
    <xf numFmtId="171" fontId="25" fillId="34" borderId="0" xfId="57" applyNumberFormat="1" applyFont="1" applyFill="1" applyAlignment="1" applyProtection="1">
      <alignment vertical="center"/>
      <protection/>
    </xf>
    <xf numFmtId="179" fontId="25" fillId="34" borderId="0" xfId="57" applyNumberFormat="1" applyFont="1" applyFill="1" applyAlignment="1" applyProtection="1">
      <alignment vertical="center"/>
      <protection/>
    </xf>
    <xf numFmtId="0" fontId="9" fillId="34" borderId="0" xfId="57" applyFont="1" applyFill="1" applyBorder="1" applyAlignment="1" applyProtection="1">
      <alignment vertical="center"/>
      <protection/>
    </xf>
    <xf numFmtId="0" fontId="9" fillId="34" borderId="0" xfId="57" applyFont="1" applyFill="1" applyBorder="1" applyAlignment="1" applyProtection="1">
      <alignment horizontal="center" vertical="center"/>
      <protection/>
    </xf>
    <xf numFmtId="0" fontId="9" fillId="34" borderId="0" xfId="57" applyFont="1" applyFill="1" applyAlignment="1" applyProtection="1">
      <alignment vertical="center"/>
      <protection/>
    </xf>
    <xf numFmtId="10" fontId="25" fillId="34" borderId="0" xfId="63" applyNumberFormat="1" applyFont="1" applyFill="1" applyAlignment="1" applyProtection="1">
      <alignment/>
      <protection hidden="1"/>
    </xf>
    <xf numFmtId="0" fontId="26" fillId="34" borderId="0" xfId="57" applyFont="1" applyFill="1" applyBorder="1" applyAlignment="1" applyProtection="1">
      <alignment horizontal="center" vertical="center" wrapText="1"/>
      <protection/>
    </xf>
    <xf numFmtId="0" fontId="25" fillId="34" borderId="0" xfId="57" applyFont="1" applyFill="1" applyBorder="1" applyAlignment="1" applyProtection="1">
      <alignment horizontal="center" vertical="center" wrapText="1"/>
      <protection/>
    </xf>
    <xf numFmtId="183" fontId="25" fillId="34" borderId="0" xfId="63" applyNumberFormat="1" applyFont="1" applyFill="1" applyAlignment="1" applyProtection="1">
      <alignment vertical="center"/>
      <protection/>
    </xf>
    <xf numFmtId="2" fontId="25" fillId="34" borderId="0" xfId="57" applyNumberFormat="1" applyFont="1" applyFill="1" applyAlignment="1" applyProtection="1">
      <alignment vertical="center"/>
      <protection/>
    </xf>
    <xf numFmtId="171" fontId="21" fillId="34" borderId="22" xfId="65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71" fontId="10" fillId="34" borderId="0" xfId="65" applyFont="1" applyFill="1" applyBorder="1" applyAlignment="1" applyProtection="1">
      <alignment vertical="center" wrapText="1"/>
      <protection locked="0"/>
    </xf>
    <xf numFmtId="171" fontId="10" fillId="34" borderId="0" xfId="65" applyFont="1" applyFill="1" applyBorder="1" applyAlignment="1" applyProtection="1">
      <alignment horizontal="center" vertical="center" wrapText="1"/>
      <protection locked="0"/>
    </xf>
    <xf numFmtId="182" fontId="10" fillId="34" borderId="0" xfId="65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1" fontId="11" fillId="0" borderId="0" xfId="65" applyFont="1" applyBorder="1" applyAlignment="1">
      <alignment horizontal="center" vertical="center"/>
    </xf>
    <xf numFmtId="171" fontId="10" fillId="0" borderId="0" xfId="0" applyNumberFormat="1" applyFont="1" applyAlignment="1">
      <alignment/>
    </xf>
    <xf numFmtId="0" fontId="10" fillId="33" borderId="31" xfId="0" applyFont="1" applyFill="1" applyBorder="1" applyAlignment="1" applyProtection="1">
      <alignment vertical="center"/>
      <protection/>
    </xf>
    <xf numFmtId="10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3" borderId="32" xfId="0" applyFont="1" applyFill="1" applyBorder="1" applyAlignment="1" applyProtection="1">
      <alignment vertical="center"/>
      <protection/>
    </xf>
    <xf numFmtId="0" fontId="41" fillId="34" borderId="0" xfId="57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11" fillId="34" borderId="0" xfId="57" applyFont="1" applyFill="1" applyBorder="1" applyAlignment="1" applyProtection="1">
      <alignment vertical="center"/>
      <protection/>
    </xf>
    <xf numFmtId="171" fontId="11" fillId="0" borderId="0" xfId="65" applyFont="1" applyBorder="1" applyAlignment="1">
      <alignment vertical="center"/>
    </xf>
    <xf numFmtId="171" fontId="43" fillId="0" borderId="0" xfId="65" applyFont="1" applyBorder="1" applyAlignment="1">
      <alignment vertical="center"/>
    </xf>
    <xf numFmtId="0" fontId="47" fillId="34" borderId="0" xfId="0" applyFont="1" applyFill="1" applyAlignment="1" applyProtection="1">
      <alignment vertical="center"/>
      <protection hidden="1"/>
    </xf>
    <xf numFmtId="0" fontId="43" fillId="34" borderId="0" xfId="0" applyFont="1" applyFill="1" applyAlignment="1" applyProtection="1">
      <alignment horizontal="center" vertical="center"/>
      <protection hidden="1"/>
    </xf>
    <xf numFmtId="0" fontId="47" fillId="34" borderId="0" xfId="0" applyFont="1" applyFill="1" applyBorder="1" applyAlignment="1" applyProtection="1">
      <alignment horizontal="center" vertic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8" fillId="0" borderId="0" xfId="49" applyFont="1" applyAlignment="1">
      <alignment/>
    </xf>
    <xf numFmtId="0" fontId="43" fillId="33" borderId="12" xfId="0" applyFont="1" applyFill="1" applyBorder="1" applyAlignment="1" applyProtection="1">
      <alignment horizontal="center" vertical="center" wrapText="1"/>
      <protection hidden="1"/>
    </xf>
    <xf numFmtId="0" fontId="47" fillId="34" borderId="32" xfId="0" applyFont="1" applyFill="1" applyBorder="1" applyAlignment="1" applyProtection="1">
      <alignment vertical="center"/>
      <protection hidden="1"/>
    </xf>
    <xf numFmtId="0" fontId="43" fillId="34" borderId="0" xfId="0" applyFont="1" applyFill="1" applyBorder="1" applyAlignment="1" applyProtection="1">
      <alignment horizontal="center" vertical="center"/>
      <protection hidden="1"/>
    </xf>
    <xf numFmtId="0" fontId="47" fillId="34" borderId="17" xfId="0" applyFont="1" applyFill="1" applyBorder="1" applyAlignment="1" applyProtection="1">
      <alignment horizontal="center" vertical="center"/>
      <protection hidden="1"/>
    </xf>
    <xf numFmtId="0" fontId="47" fillId="33" borderId="0" xfId="0" applyFont="1" applyFill="1" applyBorder="1" applyAlignment="1" applyProtection="1">
      <alignment horizontal="center" vertical="center" wrapText="1"/>
      <protection hidden="1"/>
    </xf>
    <xf numFmtId="0" fontId="43" fillId="33" borderId="32" xfId="0" applyFont="1" applyFill="1" applyBorder="1" applyAlignment="1" applyProtection="1">
      <alignment horizontal="center" vertical="center" wrapText="1"/>
      <protection hidden="1"/>
    </xf>
    <xf numFmtId="0" fontId="43" fillId="33" borderId="0" xfId="0" applyFont="1" applyFill="1" applyBorder="1" applyAlignment="1" applyProtection="1">
      <alignment horizontal="center" vertical="center" wrapText="1"/>
      <protection hidden="1"/>
    </xf>
    <xf numFmtId="0" fontId="47" fillId="33" borderId="32" xfId="0" applyFont="1" applyFill="1" applyBorder="1" applyAlignment="1" applyProtection="1">
      <alignment horizontal="left" vertical="center" wrapText="1"/>
      <protection hidden="1"/>
    </xf>
    <xf numFmtId="0" fontId="47" fillId="33" borderId="0" xfId="0" applyFont="1" applyFill="1" applyBorder="1" applyAlignment="1" applyProtection="1">
      <alignment horizontal="left" vertical="center" wrapText="1"/>
      <protection hidden="1"/>
    </xf>
    <xf numFmtId="10" fontId="43" fillId="33" borderId="0" xfId="0" applyNumberFormat="1" applyFont="1" applyFill="1" applyBorder="1" applyAlignment="1" applyProtection="1">
      <alignment horizontal="center" vertical="center" wrapText="1"/>
      <protection hidden="1"/>
    </xf>
    <xf numFmtId="10" fontId="47" fillId="34" borderId="0" xfId="0" applyNumberFormat="1" applyFont="1" applyFill="1" applyBorder="1" applyAlignment="1" applyProtection="1">
      <alignment horizontal="right" vertical="top"/>
      <protection hidden="1"/>
    </xf>
    <xf numFmtId="0" fontId="47" fillId="33" borderId="0" xfId="57" applyFont="1" applyFill="1" applyBorder="1" applyAlignment="1" applyProtection="1">
      <alignment horizontal="left" vertical="center" wrapText="1"/>
      <protection hidden="1"/>
    </xf>
    <xf numFmtId="10" fontId="43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43" fillId="33" borderId="32" xfId="0" applyFont="1" applyFill="1" applyBorder="1" applyAlignment="1" applyProtection="1">
      <alignment horizontal="left" vertical="center" wrapText="1"/>
      <protection hidden="1"/>
    </xf>
    <xf numFmtId="0" fontId="43" fillId="33" borderId="0" xfId="0" applyFont="1" applyFill="1" applyBorder="1" applyAlignment="1" applyProtection="1">
      <alignment horizontal="left" vertical="center" wrapText="1"/>
      <protection hidden="1"/>
    </xf>
    <xf numFmtId="0" fontId="47" fillId="33" borderId="0" xfId="0" applyFont="1" applyFill="1" applyBorder="1" applyAlignment="1" applyProtection="1">
      <alignment vertical="center" wrapText="1"/>
      <protection hidden="1"/>
    </xf>
    <xf numFmtId="0" fontId="47" fillId="34" borderId="0" xfId="0" applyFont="1" applyFill="1" applyBorder="1" applyAlignment="1" applyProtection="1">
      <alignment horizontal="right" vertical="top"/>
      <protection hidden="1"/>
    </xf>
    <xf numFmtId="10" fontId="43" fillId="33" borderId="34" xfId="0" applyNumberFormat="1" applyFont="1" applyFill="1" applyBorder="1" applyAlignment="1" applyProtection="1">
      <alignment horizontal="center" vertical="center" wrapText="1"/>
      <protection hidden="1"/>
    </xf>
    <xf numFmtId="10" fontId="43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47" fillId="34" borderId="20" xfId="0" applyFont="1" applyFill="1" applyBorder="1" applyAlignment="1" applyProtection="1">
      <alignment vertical="center"/>
      <protection hidden="1"/>
    </xf>
    <xf numFmtId="0" fontId="43" fillId="34" borderId="0" xfId="0" applyFont="1" applyFill="1" applyBorder="1" applyAlignment="1" applyProtection="1">
      <alignment horizontal="center" wrapText="1"/>
      <protection hidden="1"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43" fillId="34" borderId="12" xfId="0" applyFont="1" applyFill="1" applyBorder="1" applyAlignment="1" applyProtection="1">
      <alignment horizontal="center" wrapText="1"/>
      <protection hidden="1"/>
    </xf>
    <xf numFmtId="0" fontId="43" fillId="34" borderId="0" xfId="0" applyFont="1" applyFill="1" applyAlignment="1" applyProtection="1">
      <alignment horizontal="center" wrapText="1"/>
      <protection hidden="1"/>
    </xf>
    <xf numFmtId="0" fontId="43" fillId="34" borderId="20" xfId="0" applyFont="1" applyFill="1" applyBorder="1" applyAlignment="1" applyProtection="1">
      <alignment horizontal="center" wrapText="1"/>
      <protection hidden="1"/>
    </xf>
    <xf numFmtId="0" fontId="43" fillId="34" borderId="21" xfId="0" applyFont="1" applyFill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>
      <alignment horizontal="left" vertical="center" wrapText="1"/>
    </xf>
    <xf numFmtId="0" fontId="47" fillId="34" borderId="31" xfId="0" applyFont="1" applyFill="1" applyBorder="1" applyAlignment="1" applyProtection="1">
      <alignment vertical="center"/>
      <protection hidden="1"/>
    </xf>
    <xf numFmtId="0" fontId="43" fillId="34" borderId="20" xfId="0" applyFont="1" applyFill="1" applyBorder="1" applyAlignment="1" applyProtection="1">
      <alignment horizontal="center" vertical="center"/>
      <protection hidden="1"/>
    </xf>
    <xf numFmtId="0" fontId="47" fillId="34" borderId="21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171" fontId="10" fillId="0" borderId="0" xfId="65" applyFont="1" applyBorder="1" applyAlignment="1" applyProtection="1">
      <alignment vertical="center"/>
      <protection/>
    </xf>
    <xf numFmtId="0" fontId="11" fillId="34" borderId="36" xfId="0" applyFont="1" applyFill="1" applyBorder="1" applyAlignment="1" applyProtection="1">
      <alignment horizontal="center" vertical="center"/>
      <protection/>
    </xf>
    <xf numFmtId="0" fontId="11" fillId="34" borderId="37" xfId="0" applyFont="1" applyFill="1" applyBorder="1" applyAlignment="1" applyProtection="1">
      <alignment horizontal="center" vertical="center"/>
      <protection/>
    </xf>
    <xf numFmtId="0" fontId="11" fillId="34" borderId="37" xfId="0" applyFont="1" applyFill="1" applyBorder="1" applyAlignment="1" applyProtection="1">
      <alignment horizontal="center" vertical="center" wrapText="1"/>
      <protection/>
    </xf>
    <xf numFmtId="0" fontId="11" fillId="34" borderId="38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vertical="center"/>
      <protection/>
    </xf>
    <xf numFmtId="10" fontId="10" fillId="35" borderId="40" xfId="0" applyNumberFormat="1" applyFont="1" applyFill="1" applyBorder="1" applyAlignment="1" applyProtection="1">
      <alignment/>
      <protection/>
    </xf>
    <xf numFmtId="171" fontId="10" fillId="34" borderId="41" xfId="65" applyFont="1" applyFill="1" applyBorder="1" applyAlignment="1" applyProtection="1">
      <alignment/>
      <protection/>
    </xf>
    <xf numFmtId="171" fontId="10" fillId="34" borderId="42" xfId="65" applyFont="1" applyFill="1" applyBorder="1" applyAlignment="1" applyProtection="1">
      <alignment vertic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0" borderId="43" xfId="0" applyFont="1" applyBorder="1" applyAlignment="1" applyProtection="1">
      <alignment vertical="center"/>
      <protection/>
    </xf>
    <xf numFmtId="180" fontId="10" fillId="35" borderId="40" xfId="0" applyNumberFormat="1" applyFont="1" applyFill="1" applyBorder="1" applyAlignment="1" applyProtection="1">
      <alignment/>
      <protection/>
    </xf>
    <xf numFmtId="171" fontId="10" fillId="35" borderId="40" xfId="65" applyFont="1" applyFill="1" applyBorder="1" applyAlignment="1" applyProtection="1">
      <alignment/>
      <protection/>
    </xf>
    <xf numFmtId="171" fontId="10" fillId="35" borderId="41" xfId="65" applyFont="1" applyFill="1" applyBorder="1" applyAlignment="1" applyProtection="1">
      <alignment/>
      <protection/>
    </xf>
    <xf numFmtId="171" fontId="10" fillId="35" borderId="41" xfId="65" applyFont="1" applyFill="1" applyBorder="1" applyAlignment="1" applyProtection="1">
      <alignment vertical="center"/>
      <protection/>
    </xf>
    <xf numFmtId="0" fontId="10" fillId="34" borderId="43" xfId="0" applyFont="1" applyFill="1" applyBorder="1" applyAlignment="1" applyProtection="1">
      <alignment horizontal="left" vertical="center"/>
      <protection locked="0"/>
    </xf>
    <xf numFmtId="171" fontId="10" fillId="34" borderId="41" xfId="65" applyFont="1" applyFill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horizontal="left" vertical="center"/>
      <protection/>
    </xf>
    <xf numFmtId="171" fontId="11" fillId="34" borderId="41" xfId="65" applyFont="1" applyFill="1" applyBorder="1" applyAlignment="1" applyProtection="1">
      <alignment/>
      <protection/>
    </xf>
    <xf numFmtId="171" fontId="11" fillId="34" borderId="41" xfId="65" applyFont="1" applyFill="1" applyBorder="1" applyAlignment="1" applyProtection="1">
      <alignment vertical="center"/>
      <protection/>
    </xf>
    <xf numFmtId="10" fontId="10" fillId="34" borderId="40" xfId="0" applyNumberFormat="1" applyFont="1" applyFill="1" applyBorder="1" applyAlignment="1" applyProtection="1">
      <alignment/>
      <protection/>
    </xf>
    <xf numFmtId="0" fontId="11" fillId="0" borderId="44" xfId="0" applyFont="1" applyBorder="1" applyAlignment="1" applyProtection="1">
      <alignment horizontal="left" vertical="center"/>
      <protection/>
    </xf>
    <xf numFmtId="10" fontId="10" fillId="35" borderId="45" xfId="0" applyNumberFormat="1" applyFont="1" applyFill="1" applyBorder="1" applyAlignment="1" applyProtection="1">
      <alignment vertical="center"/>
      <protection/>
    </xf>
    <xf numFmtId="180" fontId="10" fillId="35" borderId="45" xfId="0" applyNumberFormat="1" applyFont="1" applyFill="1" applyBorder="1" applyAlignment="1" applyProtection="1">
      <alignment vertical="center"/>
      <protection/>
    </xf>
    <xf numFmtId="171" fontId="10" fillId="35" borderId="45" xfId="65" applyFont="1" applyFill="1" applyBorder="1" applyAlignment="1" applyProtection="1">
      <alignment vertical="center"/>
      <protection/>
    </xf>
    <xf numFmtId="171" fontId="11" fillId="34" borderId="46" xfId="65" applyFont="1" applyFill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10" fontId="10" fillId="35" borderId="49" xfId="0" applyNumberFormat="1" applyFont="1" applyFill="1" applyBorder="1" applyAlignment="1" applyProtection="1">
      <alignment vertical="center"/>
      <protection/>
    </xf>
    <xf numFmtId="10" fontId="10" fillId="35" borderId="50" xfId="0" applyNumberFormat="1" applyFont="1" applyFill="1" applyBorder="1" applyAlignment="1" applyProtection="1">
      <alignment vertical="center"/>
      <protection/>
    </xf>
    <xf numFmtId="0" fontId="10" fillId="0" borderId="43" xfId="0" applyFont="1" applyBorder="1" applyAlignment="1" applyProtection="1">
      <alignment horizontal="left" vertical="center"/>
      <protection/>
    </xf>
    <xf numFmtId="10" fontId="10" fillId="35" borderId="40" xfId="0" applyNumberFormat="1" applyFont="1" applyFill="1" applyBorder="1" applyAlignment="1" applyProtection="1">
      <alignment vertical="center"/>
      <protection/>
    </xf>
    <xf numFmtId="10" fontId="10" fillId="35" borderId="41" xfId="0" applyNumberFormat="1" applyFont="1" applyFill="1" applyBorder="1" applyAlignment="1" applyProtection="1">
      <alignment vertical="center"/>
      <protection/>
    </xf>
    <xf numFmtId="171" fontId="10" fillId="0" borderId="40" xfId="65" applyNumberFormat="1" applyFont="1" applyFill="1" applyBorder="1" applyAlignment="1" applyProtection="1">
      <alignment vertical="center"/>
      <protection locked="0"/>
    </xf>
    <xf numFmtId="171" fontId="11" fillId="0" borderId="41" xfId="0" applyNumberFormat="1" applyFont="1" applyFill="1" applyBorder="1" applyAlignment="1" applyProtection="1">
      <alignment vertical="center"/>
      <protection/>
    </xf>
    <xf numFmtId="171" fontId="10" fillId="0" borderId="41" xfId="65" applyFont="1" applyFill="1" applyBorder="1" applyAlignment="1" applyProtection="1">
      <alignment vertical="center"/>
      <protection/>
    </xf>
    <xf numFmtId="10" fontId="11" fillId="35" borderId="40" xfId="0" applyNumberFormat="1" applyFont="1" applyFill="1" applyBorder="1" applyAlignment="1" applyProtection="1">
      <alignment vertical="center"/>
      <protection/>
    </xf>
    <xf numFmtId="10" fontId="11" fillId="36" borderId="40" xfId="0" applyNumberFormat="1" applyFont="1" applyFill="1" applyBorder="1" applyAlignment="1" applyProtection="1">
      <alignment vertical="center"/>
      <protection/>
    </xf>
    <xf numFmtId="171" fontId="11" fillId="34" borderId="41" xfId="0" applyNumberFormat="1" applyFont="1" applyFill="1" applyBorder="1" applyAlignment="1" applyProtection="1">
      <alignment vertical="center"/>
      <protection/>
    </xf>
    <xf numFmtId="171" fontId="10" fillId="0" borderId="0" xfId="65" applyFont="1" applyBorder="1" applyAlignment="1" applyProtection="1">
      <alignment/>
      <protection/>
    </xf>
    <xf numFmtId="10" fontId="10" fillId="34" borderId="40" xfId="0" applyNumberFormat="1" applyFont="1" applyFill="1" applyBorder="1" applyAlignment="1" applyProtection="1">
      <alignment vertical="center"/>
      <protection/>
    </xf>
    <xf numFmtId="10" fontId="11" fillId="35" borderId="45" xfId="0" applyNumberFormat="1" applyFont="1" applyFill="1" applyBorder="1" applyAlignment="1" applyProtection="1">
      <alignment vertical="center"/>
      <protection/>
    </xf>
    <xf numFmtId="10" fontId="11" fillId="36" borderId="45" xfId="0" applyNumberFormat="1" applyFont="1" applyFill="1" applyBorder="1" applyAlignment="1" applyProtection="1">
      <alignment vertical="center"/>
      <protection/>
    </xf>
    <xf numFmtId="171" fontId="11" fillId="34" borderId="46" xfId="0" applyNumberFormat="1" applyFont="1" applyFill="1" applyBorder="1" applyAlignment="1" applyProtection="1">
      <alignment vertical="center"/>
      <protection/>
    </xf>
    <xf numFmtId="171" fontId="11" fillId="0" borderId="46" xfId="0" applyNumberFormat="1" applyFont="1" applyFill="1" applyBorder="1" applyAlignment="1" applyProtection="1">
      <alignment vertical="center"/>
      <protection/>
    </xf>
    <xf numFmtId="10" fontId="10" fillId="0" borderId="50" xfId="0" applyNumberFormat="1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horizontal="left" vertical="center"/>
      <protection/>
    </xf>
    <xf numFmtId="0" fontId="11" fillId="0" borderId="51" xfId="0" applyFont="1" applyBorder="1" applyAlignment="1" applyProtection="1">
      <alignment horizontal="left" vertical="center"/>
      <protection/>
    </xf>
    <xf numFmtId="10" fontId="10" fillId="35" borderId="52" xfId="0" applyNumberFormat="1" applyFont="1" applyFill="1" applyBorder="1" applyAlignment="1" applyProtection="1">
      <alignment vertical="center"/>
      <protection/>
    </xf>
    <xf numFmtId="180" fontId="10" fillId="35" borderId="52" xfId="0" applyNumberFormat="1" applyFont="1" applyFill="1" applyBorder="1" applyAlignment="1" applyProtection="1">
      <alignment vertical="center"/>
      <protection/>
    </xf>
    <xf numFmtId="171" fontId="10" fillId="36" borderId="52" xfId="65" applyFont="1" applyFill="1" applyBorder="1" applyAlignment="1" applyProtection="1">
      <alignment vertical="center"/>
      <protection/>
    </xf>
    <xf numFmtId="171" fontId="11" fillId="0" borderId="53" xfId="65" applyFont="1" applyFill="1" applyBorder="1" applyAlignment="1" applyProtection="1">
      <alignment vertical="center"/>
      <protection/>
    </xf>
    <xf numFmtId="0" fontId="11" fillId="0" borderId="39" xfId="0" applyFont="1" applyBorder="1" applyAlignment="1" applyProtection="1">
      <alignment vertical="center"/>
      <protection/>
    </xf>
    <xf numFmtId="10" fontId="10" fillId="35" borderId="54" xfId="0" applyNumberFormat="1" applyFont="1" applyFill="1" applyBorder="1" applyAlignment="1" applyProtection="1">
      <alignment vertical="center"/>
      <protection/>
    </xf>
    <xf numFmtId="10" fontId="10" fillId="35" borderId="42" xfId="0" applyNumberFormat="1" applyFont="1" applyFill="1" applyBorder="1" applyAlignment="1" applyProtection="1">
      <alignment vertical="center"/>
      <protection/>
    </xf>
    <xf numFmtId="171" fontId="10" fillId="34" borderId="40" xfId="0" applyNumberFormat="1" applyFont="1" applyFill="1" applyBorder="1" applyAlignment="1" applyProtection="1">
      <alignment vertical="center"/>
      <protection/>
    </xf>
    <xf numFmtId="0" fontId="11" fillId="34" borderId="49" xfId="0" applyFont="1" applyFill="1" applyBorder="1" applyAlignment="1" applyProtection="1">
      <alignment horizontal="left" vertical="center" wrapText="1"/>
      <protection/>
    </xf>
    <xf numFmtId="0" fontId="11" fillId="34" borderId="49" xfId="0" applyFont="1" applyFill="1" applyBorder="1" applyAlignment="1" applyProtection="1">
      <alignment horizontal="center" vertical="center" wrapText="1"/>
      <protection/>
    </xf>
    <xf numFmtId="0" fontId="11" fillId="34" borderId="49" xfId="0" applyFont="1" applyFill="1" applyBorder="1" applyAlignment="1" applyProtection="1">
      <alignment horizontal="center" vertical="center"/>
      <protection/>
    </xf>
    <xf numFmtId="0" fontId="11" fillId="34" borderId="50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horizontal="left" vertical="center"/>
      <protection/>
    </xf>
    <xf numFmtId="10" fontId="11" fillId="35" borderId="56" xfId="0" applyNumberFormat="1" applyFont="1" applyFill="1" applyBorder="1" applyAlignment="1" applyProtection="1">
      <alignment vertical="center"/>
      <protection/>
    </xf>
    <xf numFmtId="10" fontId="11" fillId="36" borderId="56" xfId="0" applyNumberFormat="1" applyFont="1" applyFill="1" applyBorder="1" applyAlignment="1" applyProtection="1">
      <alignment vertical="center"/>
      <protection/>
    </xf>
    <xf numFmtId="10" fontId="10" fillId="0" borderId="40" xfId="0" applyNumberFormat="1" applyFont="1" applyBorder="1" applyAlignment="1" applyProtection="1">
      <alignment vertical="center"/>
      <protection/>
    </xf>
    <xf numFmtId="171" fontId="11" fillId="34" borderId="57" xfId="0" applyNumberFormat="1" applyFont="1" applyFill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10" fontId="11" fillId="35" borderId="37" xfId="0" applyNumberFormat="1" applyFont="1" applyFill="1" applyBorder="1" applyAlignment="1" applyProtection="1">
      <alignment vertical="center"/>
      <protection/>
    </xf>
    <xf numFmtId="171" fontId="11" fillId="34" borderId="38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1" fontId="11" fillId="34" borderId="0" xfId="0" applyNumberFormat="1" applyFont="1" applyFill="1" applyBorder="1" applyAlignment="1" applyProtection="1">
      <alignment vertical="center"/>
      <protection/>
    </xf>
    <xf numFmtId="171" fontId="11" fillId="0" borderId="37" xfId="65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71" fontId="11" fillId="0" borderId="0" xfId="65" applyFont="1" applyFill="1" applyBorder="1" applyAlignment="1" applyProtection="1">
      <alignment vertical="center"/>
      <protection/>
    </xf>
    <xf numFmtId="170" fontId="11" fillId="0" borderId="0" xfId="52" applyFont="1" applyFill="1" applyBorder="1" applyAlignment="1" applyProtection="1">
      <alignment vertical="center"/>
      <protection/>
    </xf>
    <xf numFmtId="10" fontId="43" fillId="37" borderId="22" xfId="0" applyNumberFormat="1" applyFont="1" applyFill="1" applyBorder="1" applyAlignment="1" applyProtection="1">
      <alignment horizontal="center" vertical="center" wrapText="1"/>
      <protection hidden="1" locked="0"/>
    </xf>
    <xf numFmtId="10" fontId="43" fillId="37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0" xfId="57" applyFont="1" applyFill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2" fillId="34" borderId="0" xfId="57" applyFont="1" applyFill="1" applyAlignment="1">
      <alignment vertical="center"/>
      <protection/>
    </xf>
    <xf numFmtId="0" fontId="42" fillId="34" borderId="0" xfId="57" applyFont="1" applyFill="1" applyBorder="1" applyAlignment="1" applyProtection="1">
      <alignment vertical="center" wrapText="1"/>
      <protection locked="0"/>
    </xf>
    <xf numFmtId="0" fontId="42" fillId="34" borderId="0" xfId="57" applyFont="1" applyFill="1" applyAlignment="1">
      <alignment horizontal="left" vertical="center" wrapText="1"/>
      <protection/>
    </xf>
    <xf numFmtId="0" fontId="42" fillId="34" borderId="0" xfId="57" applyFont="1" applyFill="1" applyBorder="1" applyAlignment="1">
      <alignment horizontal="left" vertical="center" wrapText="1"/>
      <protection/>
    </xf>
    <xf numFmtId="0" fontId="42" fillId="34" borderId="0" xfId="57" applyFont="1" applyFill="1" applyBorder="1" applyAlignment="1">
      <alignment horizontal="left" vertical="center"/>
      <protection/>
    </xf>
    <xf numFmtId="0" fontId="42" fillId="34" borderId="0" xfId="57" applyFont="1" applyFill="1" applyAlignment="1">
      <alignment horizontal="right" vertical="center"/>
      <protection/>
    </xf>
    <xf numFmtId="0" fontId="2" fillId="34" borderId="0" xfId="57" applyFont="1" applyFill="1" applyBorder="1" applyAlignment="1">
      <alignment horizontal="left" vertical="center"/>
      <protection/>
    </xf>
    <xf numFmtId="0" fontId="42" fillId="34" borderId="0" xfId="57" applyFont="1" applyFill="1" applyAlignment="1">
      <alignment horizontal="left" vertical="center"/>
      <protection/>
    </xf>
    <xf numFmtId="0" fontId="11" fillId="34" borderId="0" xfId="0" applyFont="1" applyFill="1" applyAlignment="1" applyProtection="1">
      <alignment vertical="center"/>
      <protection hidden="1"/>
    </xf>
    <xf numFmtId="10" fontId="38" fillId="33" borderId="23" xfId="0" applyNumberFormat="1" applyFont="1" applyFill="1" applyBorder="1" applyAlignment="1" applyProtection="1">
      <alignment horizontal="center" vertical="center"/>
      <protection hidden="1"/>
    </xf>
    <xf numFmtId="0" fontId="39" fillId="34" borderId="58" xfId="0" applyFont="1" applyFill="1" applyBorder="1" applyAlignment="1" applyProtection="1">
      <alignment horizontal="center" vertical="center"/>
      <protection hidden="1"/>
    </xf>
    <xf numFmtId="0" fontId="14" fillId="34" borderId="17" xfId="0" applyFont="1" applyFill="1" applyBorder="1" applyAlignment="1" applyProtection="1">
      <alignment horizontal="center" vertical="center"/>
      <protection hidden="1"/>
    </xf>
    <xf numFmtId="10" fontId="39" fillId="33" borderId="23" xfId="0" applyNumberFormat="1" applyFont="1" applyFill="1" applyBorder="1" applyAlignment="1" applyProtection="1">
      <alignment horizontal="center" vertical="center"/>
      <protection hidden="1"/>
    </xf>
    <xf numFmtId="0" fontId="39" fillId="33" borderId="27" xfId="0" applyFont="1" applyFill="1" applyBorder="1" applyAlignment="1" applyProtection="1">
      <alignment horizontal="center"/>
      <protection hidden="1"/>
    </xf>
    <xf numFmtId="2" fontId="38" fillId="33" borderId="23" xfId="57" applyNumberFormat="1" applyFont="1" applyFill="1" applyBorder="1" applyAlignment="1" applyProtection="1">
      <alignment horizontal="center" vertical="center"/>
      <protection hidden="1"/>
    </xf>
    <xf numFmtId="10" fontId="38" fillId="33" borderId="27" xfId="0" applyNumberFormat="1" applyFont="1" applyFill="1" applyBorder="1" applyAlignment="1" applyProtection="1">
      <alignment horizontal="center" vertical="top"/>
      <protection hidden="1"/>
    </xf>
    <xf numFmtId="10" fontId="39" fillId="33" borderId="59" xfId="0" applyNumberFormat="1" applyFont="1" applyFill="1" applyBorder="1" applyAlignment="1" applyProtection="1">
      <alignment horizontal="center" vertical="center"/>
      <protection hidden="1"/>
    </xf>
    <xf numFmtId="10" fontId="14" fillId="33" borderId="17" xfId="0" applyNumberFormat="1" applyFont="1" applyFill="1" applyBorder="1" applyAlignment="1" applyProtection="1">
      <alignment horizontal="center" vertical="top"/>
      <protection hidden="1"/>
    </xf>
    <xf numFmtId="0" fontId="14" fillId="33" borderId="17" xfId="0" applyFont="1" applyFill="1" applyBorder="1" applyAlignment="1" applyProtection="1">
      <alignment horizontal="center" vertical="top"/>
      <protection hidden="1"/>
    </xf>
    <xf numFmtId="10" fontId="13" fillId="33" borderId="17" xfId="0" applyNumberFormat="1" applyFont="1" applyFill="1" applyBorder="1" applyAlignment="1" applyProtection="1">
      <alignment horizontal="center" vertical="center" wrapText="1"/>
      <protection hidden="1"/>
    </xf>
    <xf numFmtId="10" fontId="39" fillId="33" borderId="28" xfId="0" applyNumberFormat="1" applyFont="1" applyFill="1" applyBorder="1" applyAlignment="1" applyProtection="1">
      <alignment horizontal="center" vertical="center"/>
      <protection hidden="1"/>
    </xf>
    <xf numFmtId="0" fontId="11" fillId="38" borderId="18" xfId="0" applyFont="1" applyFill="1" applyBorder="1" applyAlignment="1" applyProtection="1">
      <alignment vertical="center"/>
      <protection locked="0"/>
    </xf>
    <xf numFmtId="171" fontId="10" fillId="38" borderId="18" xfId="65" applyFont="1" applyFill="1" applyBorder="1" applyAlignment="1" applyProtection="1">
      <alignment vertical="center"/>
      <protection locked="0"/>
    </xf>
    <xf numFmtId="1" fontId="10" fillId="38" borderId="18" xfId="0" applyNumberFormat="1" applyFont="1" applyFill="1" applyBorder="1" applyAlignment="1" applyProtection="1">
      <alignment horizontal="center" vertical="center"/>
      <protection locked="0"/>
    </xf>
    <xf numFmtId="187" fontId="10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8" borderId="18" xfId="0" applyFont="1" applyFill="1" applyBorder="1" applyAlignment="1" applyProtection="1">
      <alignment horizontal="center" vertical="center"/>
      <protection locked="0"/>
    </xf>
    <xf numFmtId="10" fontId="10" fillId="38" borderId="40" xfId="0" applyNumberFormat="1" applyFont="1" applyFill="1" applyBorder="1" applyAlignment="1" applyProtection="1">
      <alignment/>
      <protection locked="0"/>
    </xf>
    <xf numFmtId="171" fontId="10" fillId="38" borderId="40" xfId="65" applyFont="1" applyFill="1" applyBorder="1" applyAlignment="1" applyProtection="1">
      <alignment vertical="center"/>
      <protection locked="0"/>
    </xf>
    <xf numFmtId="10" fontId="10" fillId="38" borderId="40" xfId="0" applyNumberFormat="1" applyFont="1" applyFill="1" applyBorder="1" applyAlignment="1" applyProtection="1">
      <alignment vertical="center"/>
      <protection locked="0"/>
    </xf>
    <xf numFmtId="171" fontId="10" fillId="38" borderId="54" xfId="65" applyFont="1" applyFill="1" applyBorder="1" applyAlignment="1" applyProtection="1">
      <alignment vertical="center"/>
      <protection locked="0"/>
    </xf>
    <xf numFmtId="171" fontId="44" fillId="0" borderId="0" xfId="65" applyFont="1" applyBorder="1" applyAlignment="1">
      <alignment vertical="center" shrinkToFit="1"/>
    </xf>
    <xf numFmtId="10" fontId="10" fillId="39" borderId="40" xfId="0" applyNumberFormat="1" applyFont="1" applyFill="1" applyBorder="1" applyAlignment="1" applyProtection="1">
      <alignment vertical="center"/>
      <protection/>
    </xf>
    <xf numFmtId="179" fontId="42" fillId="34" borderId="0" xfId="67" applyFont="1" applyFill="1" applyBorder="1" applyAlignment="1" applyProtection="1">
      <alignment vertical="center"/>
      <protection locked="0"/>
    </xf>
    <xf numFmtId="0" fontId="51" fillId="34" borderId="0" xfId="57" applyFont="1" applyFill="1" applyAlignment="1">
      <alignment horizontal="center" vertical="center"/>
      <protection/>
    </xf>
    <xf numFmtId="0" fontId="42" fillId="38" borderId="18" xfId="57" applyFont="1" applyFill="1" applyBorder="1" applyAlignment="1" applyProtection="1">
      <alignment horizontal="center" vertical="center"/>
      <protection locked="0"/>
    </xf>
    <xf numFmtId="10" fontId="43" fillId="40" borderId="22" xfId="0" applyNumberFormat="1" applyFont="1" applyFill="1" applyBorder="1" applyAlignment="1" applyProtection="1">
      <alignment horizontal="center" vertical="center" wrapText="1"/>
      <protection hidden="1" locked="0"/>
    </xf>
    <xf numFmtId="10" fontId="43" fillId="40" borderId="29" xfId="57" applyNumberFormat="1" applyFont="1" applyFill="1" applyBorder="1" applyAlignment="1" applyProtection="1">
      <alignment horizontal="center" vertical="center" wrapText="1"/>
      <protection hidden="1" locked="0"/>
    </xf>
    <xf numFmtId="2" fontId="43" fillId="40" borderId="29" xfId="57" applyNumberFormat="1" applyFont="1" applyFill="1" applyBorder="1" applyAlignment="1" applyProtection="1">
      <alignment horizontal="center" vertical="center" wrapText="1"/>
      <protection hidden="1" locked="0"/>
    </xf>
    <xf numFmtId="0" fontId="45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indent="1"/>
      <protection/>
    </xf>
    <xf numFmtId="20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65" applyNumberFormat="1" applyFont="1" applyFill="1" applyBorder="1" applyAlignment="1" applyProtection="1">
      <alignment vertical="center"/>
      <protection/>
    </xf>
    <xf numFmtId="182" fontId="10" fillId="0" borderId="0" xfId="65" applyNumberFormat="1" applyFont="1" applyFill="1" applyBorder="1" applyAlignment="1" applyProtection="1">
      <alignment horizontal="center" vertical="center"/>
      <protection/>
    </xf>
    <xf numFmtId="182" fontId="46" fillId="0" borderId="0" xfId="65" applyNumberFormat="1" applyFont="1" applyFill="1" applyBorder="1" applyAlignment="1" applyProtection="1">
      <alignment horizontal="center" vertical="center"/>
      <protection/>
    </xf>
    <xf numFmtId="186" fontId="10" fillId="38" borderId="18" xfId="65" applyNumberFormat="1" applyFont="1" applyFill="1" applyBorder="1" applyAlignment="1" applyProtection="1">
      <alignment vertical="center"/>
      <protection/>
    </xf>
    <xf numFmtId="182" fontId="10" fillId="38" borderId="18" xfId="65" applyNumberFormat="1" applyFont="1" applyFill="1" applyBorder="1" applyAlignment="1" applyProtection="1">
      <alignment horizontal="center" vertical="center"/>
      <protection/>
    </xf>
    <xf numFmtId="182" fontId="46" fillId="0" borderId="18" xfId="65" applyNumberFormat="1" applyFont="1" applyFill="1" applyBorder="1" applyAlignment="1" applyProtection="1">
      <alignment horizontal="center" vertical="center"/>
      <protection/>
    </xf>
    <xf numFmtId="182" fontId="11" fillId="34" borderId="18" xfId="57" applyNumberFormat="1" applyFont="1" applyFill="1" applyBorder="1" applyAlignment="1" applyProtection="1">
      <alignment horizontal="center" vertical="center"/>
      <protection/>
    </xf>
    <xf numFmtId="0" fontId="10" fillId="34" borderId="32" xfId="57" applyFont="1" applyFill="1" applyBorder="1" applyAlignment="1" applyProtection="1">
      <alignment horizontal="left" vertical="center" indent="1"/>
      <protection/>
    </xf>
    <xf numFmtId="20" fontId="10" fillId="38" borderId="18" xfId="0" applyNumberFormat="1" applyFont="1" applyFill="1" applyBorder="1" applyAlignment="1" applyProtection="1">
      <alignment horizontal="center" vertical="center"/>
      <protection/>
    </xf>
    <xf numFmtId="171" fontId="10" fillId="0" borderId="40" xfId="65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171" fontId="10" fillId="41" borderId="40" xfId="65" applyFont="1" applyFill="1" applyBorder="1" applyAlignment="1" applyProtection="1">
      <alignment vertical="center"/>
      <protection locked="0"/>
    </xf>
    <xf numFmtId="170" fontId="10" fillId="41" borderId="40" xfId="52" applyFont="1" applyFill="1" applyBorder="1" applyAlignment="1" applyProtection="1">
      <alignment vertical="center"/>
      <protection locked="0"/>
    </xf>
    <xf numFmtId="171" fontId="10" fillId="41" borderId="40" xfId="65" applyNumberFormat="1" applyFont="1" applyFill="1" applyBorder="1" applyAlignment="1" applyProtection="1">
      <alignment vertical="center"/>
      <protection locked="0"/>
    </xf>
    <xf numFmtId="171" fontId="10" fillId="41" borderId="40" xfId="65" applyFont="1" applyFill="1" applyBorder="1" applyAlignment="1" applyProtection="1">
      <alignment/>
      <protection/>
    </xf>
    <xf numFmtId="171" fontId="10" fillId="41" borderId="40" xfId="65" applyFont="1" applyFill="1" applyBorder="1" applyAlignment="1" applyProtection="1">
      <alignment/>
      <protection locked="0"/>
    </xf>
    <xf numFmtId="10" fontId="10" fillId="41" borderId="40" xfId="0" applyNumberFormat="1" applyFont="1" applyFill="1" applyBorder="1" applyAlignment="1" applyProtection="1">
      <alignment vertical="center"/>
      <protection locked="0"/>
    </xf>
    <xf numFmtId="10" fontId="11" fillId="41" borderId="37" xfId="62" applyNumberFormat="1" applyFont="1" applyFill="1" applyBorder="1" applyAlignment="1" applyProtection="1">
      <alignment vertical="center"/>
      <protection/>
    </xf>
    <xf numFmtId="10" fontId="10" fillId="41" borderId="40" xfId="0" applyNumberFormat="1" applyFont="1" applyFill="1" applyBorder="1" applyAlignment="1" applyProtection="1">
      <alignment vertical="center"/>
      <protection/>
    </xf>
    <xf numFmtId="10" fontId="11" fillId="41" borderId="40" xfId="0" applyNumberFormat="1" applyFont="1" applyFill="1" applyBorder="1" applyAlignment="1" applyProtection="1">
      <alignment vertical="center"/>
      <protection/>
    </xf>
    <xf numFmtId="170" fontId="11" fillId="41" borderId="18" xfId="52" applyFont="1" applyFill="1" applyBorder="1" applyAlignment="1" applyProtection="1">
      <alignment horizontal="center" vertical="center"/>
      <protection/>
    </xf>
    <xf numFmtId="9" fontId="11" fillId="41" borderId="18" xfId="62" applyFont="1" applyFill="1" applyBorder="1" applyAlignment="1" applyProtection="1">
      <alignment horizontal="center" vertical="center"/>
      <protection/>
    </xf>
    <xf numFmtId="9" fontId="11" fillId="41" borderId="18" xfId="62" applyFont="1" applyFill="1" applyBorder="1" applyAlignment="1">
      <alignment horizontal="center" vertical="center"/>
    </xf>
    <xf numFmtId="170" fontId="40" fillId="41" borderId="18" xfId="52" applyFont="1" applyFill="1" applyBorder="1" applyAlignment="1">
      <alignment vertical="center" shrinkToFit="1"/>
    </xf>
    <xf numFmtId="170" fontId="42" fillId="41" borderId="18" xfId="52" applyFont="1" applyFill="1" applyBorder="1" applyAlignment="1">
      <alignment vertical="center" shrinkToFit="1"/>
    </xf>
    <xf numFmtId="170" fontId="42" fillId="41" borderId="18" xfId="52" applyFont="1" applyFill="1" applyBorder="1" applyAlignment="1">
      <alignment horizontal="left" vertical="center"/>
    </xf>
    <xf numFmtId="9" fontId="2" fillId="41" borderId="18" xfId="62" applyFont="1" applyFill="1" applyBorder="1" applyAlignment="1">
      <alignment horizontal="center" vertical="center"/>
    </xf>
    <xf numFmtId="0" fontId="92" fillId="0" borderId="18" xfId="0" applyFont="1" applyBorder="1" applyAlignment="1">
      <alignment horizontal="justify" vertical="center" wrapText="1"/>
    </xf>
    <xf numFmtId="0" fontId="9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51" fillId="34" borderId="58" xfId="0" applyFont="1" applyFill="1" applyBorder="1" applyAlignment="1" applyProtection="1">
      <alignment horizontal="center" vertical="center" wrapText="1"/>
      <protection hidden="1"/>
    </xf>
    <xf numFmtId="0" fontId="93" fillId="0" borderId="18" xfId="0" applyFont="1" applyBorder="1" applyAlignment="1">
      <alignment horizontal="left" vertical="center" wrapText="1"/>
    </xf>
    <xf numFmtId="0" fontId="2" fillId="41" borderId="18" xfId="57" applyFont="1" applyFill="1" applyBorder="1" applyAlignment="1">
      <alignment horizontal="center" vertical="center"/>
      <protection/>
    </xf>
    <xf numFmtId="0" fontId="42" fillId="41" borderId="60" xfId="57" applyFont="1" applyFill="1" applyBorder="1" applyAlignment="1">
      <alignment horizontal="left" vertical="center" wrapText="1"/>
      <protection/>
    </xf>
    <xf numFmtId="0" fontId="42" fillId="41" borderId="61" xfId="57" applyFont="1" applyFill="1" applyBorder="1" applyAlignment="1">
      <alignment horizontal="left" vertical="center" wrapText="1"/>
      <protection/>
    </xf>
    <xf numFmtId="0" fontId="42" fillId="41" borderId="62" xfId="57" applyFont="1" applyFill="1" applyBorder="1" applyAlignment="1">
      <alignment horizontal="left" vertical="center" wrapText="1"/>
      <protection/>
    </xf>
    <xf numFmtId="0" fontId="42" fillId="41" borderId="18" xfId="57" applyFont="1" applyFill="1" applyBorder="1" applyAlignment="1" applyProtection="1">
      <alignment horizontal="left" vertical="center" wrapText="1"/>
      <protection locked="0"/>
    </xf>
    <xf numFmtId="197" fontId="42" fillId="41" borderId="18" xfId="57" applyNumberFormat="1" applyFont="1" applyFill="1" applyBorder="1" applyAlignment="1" applyProtection="1">
      <alignment horizontal="left" vertical="center" wrapText="1"/>
      <protection locked="0"/>
    </xf>
    <xf numFmtId="0" fontId="2" fillId="34" borderId="18" xfId="57" applyFont="1" applyFill="1" applyBorder="1" applyAlignment="1">
      <alignment horizontal="center" vertical="center"/>
      <protection/>
    </xf>
    <xf numFmtId="0" fontId="42" fillId="34" borderId="0" xfId="57" applyFont="1" applyFill="1" applyAlignment="1">
      <alignment horizontal="center" vertical="center"/>
      <protection/>
    </xf>
    <xf numFmtId="0" fontId="51" fillId="34" borderId="0" xfId="57" applyFont="1" applyFill="1" applyAlignment="1">
      <alignment horizontal="center" vertical="center"/>
      <protection/>
    </xf>
    <xf numFmtId="0" fontId="40" fillId="34" borderId="0" xfId="57" applyFont="1" applyFill="1" applyAlignment="1">
      <alignment horizontal="center" vertical="center"/>
      <protection/>
    </xf>
    <xf numFmtId="0" fontId="49" fillId="0" borderId="35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51" fillId="34" borderId="63" xfId="0" applyFont="1" applyFill="1" applyBorder="1" applyAlignment="1" applyProtection="1">
      <alignment horizontal="center" vertical="center" wrapText="1"/>
      <protection hidden="1"/>
    </xf>
    <xf numFmtId="0" fontId="51" fillId="34" borderId="64" xfId="0" applyFont="1" applyFill="1" applyBorder="1" applyAlignment="1" applyProtection="1">
      <alignment horizontal="center" vertical="center" wrapText="1"/>
      <protection hidden="1"/>
    </xf>
    <xf numFmtId="0" fontId="50" fillId="33" borderId="65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43" fillId="33" borderId="66" xfId="0" applyFont="1" applyFill="1" applyBorder="1" applyAlignment="1" applyProtection="1">
      <alignment horizontal="center" vertical="center" wrapText="1"/>
      <protection hidden="1"/>
    </xf>
    <xf numFmtId="0" fontId="43" fillId="33" borderId="67" xfId="0" applyFont="1" applyFill="1" applyBorder="1" applyAlignment="1" applyProtection="1">
      <alignment horizontal="center" vertical="center" wrapText="1"/>
      <protection hidden="1"/>
    </xf>
    <xf numFmtId="0" fontId="47" fillId="33" borderId="68" xfId="0" applyFont="1" applyFill="1" applyBorder="1" applyAlignment="1" applyProtection="1">
      <alignment horizontal="center" vertical="center" wrapText="1"/>
      <protection hidden="1"/>
    </xf>
    <xf numFmtId="0" fontId="47" fillId="33" borderId="0" xfId="0" applyFont="1" applyFill="1" applyBorder="1" applyAlignment="1" applyProtection="1">
      <alignment horizontal="left" vertical="center" wrapText="1"/>
      <protection hidden="1"/>
    </xf>
    <xf numFmtId="0" fontId="43" fillId="33" borderId="32" xfId="0" applyFont="1" applyFill="1" applyBorder="1" applyAlignment="1" applyProtection="1">
      <alignment horizontal="center" vertical="center" wrapText="1"/>
      <protection hidden="1"/>
    </xf>
    <xf numFmtId="0" fontId="43" fillId="33" borderId="0" xfId="0" applyFont="1" applyFill="1" applyBorder="1" applyAlignment="1" applyProtection="1">
      <alignment horizontal="center" vertical="center" wrapText="1"/>
      <protection hidden="1"/>
    </xf>
    <xf numFmtId="0" fontId="43" fillId="33" borderId="32" xfId="0" applyFont="1" applyFill="1" applyBorder="1" applyAlignment="1" applyProtection="1">
      <alignment horizontal="left" vertical="center" wrapText="1"/>
      <protection hidden="1"/>
    </xf>
    <xf numFmtId="0" fontId="43" fillId="33" borderId="0" xfId="0" applyFont="1" applyFill="1" applyBorder="1" applyAlignment="1" applyProtection="1">
      <alignment horizontal="left" vertical="center" wrapText="1"/>
      <protection hidden="1"/>
    </xf>
    <xf numFmtId="10" fontId="43" fillId="40" borderId="69" xfId="0" applyNumberFormat="1" applyFont="1" applyFill="1" applyBorder="1" applyAlignment="1" applyProtection="1">
      <alignment horizontal="center" vertical="center" wrapText="1"/>
      <protection hidden="1"/>
    </xf>
    <xf numFmtId="10" fontId="43" fillId="40" borderId="70" xfId="0" applyNumberFormat="1" applyFont="1" applyFill="1" applyBorder="1" applyAlignment="1" applyProtection="1">
      <alignment horizontal="center" vertical="center" wrapText="1"/>
      <protection hidden="1"/>
    </xf>
    <xf numFmtId="0" fontId="47" fillId="33" borderId="71" xfId="0" applyFont="1" applyFill="1" applyBorder="1" applyAlignment="1" applyProtection="1">
      <alignment horizontal="left" vertical="center" wrapText="1"/>
      <protection hidden="1"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47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11" fillId="0" borderId="72" xfId="0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1" fillId="34" borderId="60" xfId="57" applyFont="1" applyFill="1" applyBorder="1" applyAlignment="1" applyProtection="1">
      <alignment horizontal="left" vertical="center"/>
      <protection/>
    </xf>
    <xf numFmtId="0" fontId="11" fillId="34" borderId="61" xfId="57" applyFont="1" applyFill="1" applyBorder="1" applyAlignment="1" applyProtection="1">
      <alignment horizontal="left" vertical="center"/>
      <protection/>
    </xf>
    <xf numFmtId="0" fontId="11" fillId="34" borderId="62" xfId="57" applyFont="1" applyFill="1" applyBorder="1" applyAlignment="1" applyProtection="1">
      <alignment horizontal="left" vertical="center"/>
      <protection/>
    </xf>
    <xf numFmtId="0" fontId="11" fillId="42" borderId="18" xfId="57" applyFont="1" applyFill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1" fillId="34" borderId="74" xfId="57" applyFont="1" applyFill="1" applyBorder="1" applyAlignment="1" applyProtection="1">
      <alignment horizontal="left" vertical="center"/>
      <protection/>
    </xf>
    <xf numFmtId="0" fontId="11" fillId="34" borderId="75" xfId="57" applyFont="1" applyFill="1" applyBorder="1" applyAlignment="1" applyProtection="1">
      <alignment horizontal="left" vertical="center"/>
      <protection/>
    </xf>
    <xf numFmtId="0" fontId="11" fillId="34" borderId="18" xfId="57" applyFont="1" applyFill="1" applyBorder="1" applyAlignment="1" applyProtection="1">
      <alignment horizontal="left" vertical="center"/>
      <protection/>
    </xf>
    <xf numFmtId="0" fontId="41" fillId="34" borderId="60" xfId="57" applyFont="1" applyFill="1" applyBorder="1" applyAlignment="1" applyProtection="1">
      <alignment horizontal="left" vertical="center" wrapText="1" shrinkToFit="1"/>
      <protection/>
    </xf>
    <xf numFmtId="0" fontId="41" fillId="34" borderId="61" xfId="57" applyFont="1" applyFill="1" applyBorder="1" applyAlignment="1" applyProtection="1">
      <alignment horizontal="left" vertical="center" wrapText="1" shrinkToFit="1"/>
      <protection/>
    </xf>
    <xf numFmtId="0" fontId="41" fillId="34" borderId="62" xfId="57" applyFont="1" applyFill="1" applyBorder="1" applyAlignment="1" applyProtection="1">
      <alignment horizontal="left" vertical="center" wrapText="1" shrinkToFit="1"/>
      <protection/>
    </xf>
    <xf numFmtId="0" fontId="43" fillId="34" borderId="18" xfId="0" applyFont="1" applyFill="1" applyBorder="1" applyAlignment="1">
      <alignment horizontal="center" vertical="center" wrapText="1"/>
    </xf>
    <xf numFmtId="0" fontId="42" fillId="34" borderId="18" xfId="57" applyFont="1" applyFill="1" applyBorder="1" applyAlignment="1" applyProtection="1">
      <alignment horizontal="left" vertical="center"/>
      <protection/>
    </xf>
    <xf numFmtId="0" fontId="42" fillId="34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51" fillId="34" borderId="35" xfId="57" applyFont="1" applyFill="1" applyBorder="1" applyAlignment="1">
      <alignment horizontal="center" vertical="center"/>
      <protection/>
    </xf>
    <xf numFmtId="0" fontId="51" fillId="34" borderId="12" xfId="57" applyFont="1" applyFill="1" applyBorder="1" applyAlignment="1">
      <alignment horizontal="center" vertical="center"/>
      <protection/>
    </xf>
    <xf numFmtId="0" fontId="51" fillId="34" borderId="76" xfId="57" applyFont="1" applyFill="1" applyBorder="1" applyAlignment="1">
      <alignment horizontal="center" vertical="center"/>
      <protection/>
    </xf>
    <xf numFmtId="0" fontId="51" fillId="34" borderId="31" xfId="57" applyFont="1" applyFill="1" applyBorder="1" applyAlignment="1">
      <alignment horizontal="center" vertical="center"/>
      <protection/>
    </xf>
    <xf numFmtId="0" fontId="51" fillId="34" borderId="20" xfId="57" applyFont="1" applyFill="1" applyBorder="1" applyAlignment="1">
      <alignment horizontal="center" vertical="center"/>
      <protection/>
    </xf>
    <xf numFmtId="0" fontId="51" fillId="34" borderId="21" xfId="57" applyFont="1" applyFill="1" applyBorder="1" applyAlignment="1">
      <alignment horizontal="center" vertical="center"/>
      <protection/>
    </xf>
    <xf numFmtId="0" fontId="21" fillId="34" borderId="22" xfId="57" applyNumberFormat="1" applyFont="1" applyFill="1" applyBorder="1" applyAlignment="1" applyProtection="1">
      <alignment horizontal="left" vertical="center" wrapText="1"/>
      <protection/>
    </xf>
    <xf numFmtId="179" fontId="21" fillId="34" borderId="22" xfId="67" applyFont="1" applyFill="1" applyBorder="1" applyAlignment="1" applyProtection="1">
      <alignment horizontal="center" vertical="center" wrapText="1"/>
      <protection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18" fillId="34" borderId="60" xfId="57" applyFont="1" applyFill="1" applyBorder="1" applyAlignment="1" applyProtection="1">
      <alignment horizontal="left" vertical="center" wrapText="1"/>
      <protection/>
    </xf>
    <xf numFmtId="0" fontId="18" fillId="34" borderId="61" xfId="57" applyFont="1" applyFill="1" applyBorder="1" applyAlignment="1" applyProtection="1">
      <alignment horizontal="left" vertical="center" wrapText="1"/>
      <protection/>
    </xf>
    <xf numFmtId="0" fontId="18" fillId="34" borderId="62" xfId="57" applyFont="1" applyFill="1" applyBorder="1" applyAlignment="1" applyProtection="1">
      <alignment horizontal="left" vertical="center" wrapText="1"/>
      <protection/>
    </xf>
    <xf numFmtId="39" fontId="20" fillId="34" borderId="79" xfId="67" applyNumberFormat="1" applyFont="1" applyFill="1" applyBorder="1" applyAlignment="1" applyProtection="1">
      <alignment horizontal="center" vertical="center" wrapText="1"/>
      <protection/>
    </xf>
    <xf numFmtId="39" fontId="20" fillId="34" borderId="62" xfId="67" applyNumberFormat="1" applyFont="1" applyFill="1" applyBorder="1" applyAlignment="1" applyProtection="1">
      <alignment horizontal="center" vertical="center" wrapText="1"/>
      <protection/>
    </xf>
    <xf numFmtId="0" fontId="8" fillId="34" borderId="10" xfId="57" applyFont="1" applyFill="1" applyBorder="1" applyAlignment="1" applyProtection="1">
      <alignment horizontal="center" vertical="center"/>
      <protection/>
    </xf>
    <xf numFmtId="0" fontId="8" fillId="34" borderId="11" xfId="57" applyFont="1" applyFill="1" applyBorder="1" applyAlignment="1" applyProtection="1">
      <alignment horizontal="center" vertical="center"/>
      <protection/>
    </xf>
    <xf numFmtId="0" fontId="8" fillId="34" borderId="25" xfId="57" applyFont="1" applyFill="1" applyBorder="1" applyAlignment="1" applyProtection="1">
      <alignment horizontal="center" vertical="center"/>
      <protection/>
    </xf>
    <xf numFmtId="0" fontId="19" fillId="34" borderId="10" xfId="57" applyFont="1" applyFill="1" applyBorder="1" applyAlignment="1" applyProtection="1">
      <alignment horizontal="left" vertical="center"/>
      <protection/>
    </xf>
    <xf numFmtId="0" fontId="19" fillId="34" borderId="11" xfId="57" applyFont="1" applyFill="1" applyBorder="1" applyAlignment="1" applyProtection="1">
      <alignment horizontal="left" vertical="center"/>
      <protection/>
    </xf>
    <xf numFmtId="0" fontId="19" fillId="34" borderId="25" xfId="57" applyFont="1" applyFill="1" applyBorder="1" applyAlignment="1" applyProtection="1">
      <alignment horizontal="left" vertical="center"/>
      <protection/>
    </xf>
    <xf numFmtId="0" fontId="19" fillId="34" borderId="22" xfId="57" applyFont="1" applyFill="1" applyBorder="1" applyAlignment="1" applyProtection="1">
      <alignment horizontal="center" vertical="center" wrapText="1"/>
      <protection/>
    </xf>
    <xf numFmtId="179" fontId="21" fillId="34" borderId="29" xfId="67" applyFont="1" applyFill="1" applyBorder="1" applyAlignment="1" applyProtection="1">
      <alignment horizontal="center" vertical="center" wrapText="1"/>
      <protection/>
    </xf>
    <xf numFmtId="179" fontId="21" fillId="34" borderId="30" xfId="67" applyFont="1" applyFill="1" applyBorder="1" applyAlignment="1" applyProtection="1">
      <alignment horizontal="center" vertical="center" wrapText="1"/>
      <protection/>
    </xf>
    <xf numFmtId="0" fontId="21" fillId="34" borderId="29" xfId="57" applyNumberFormat="1" applyFont="1" applyFill="1" applyBorder="1" applyAlignment="1" applyProtection="1">
      <alignment horizontal="left" vertical="center" wrapText="1"/>
      <protection/>
    </xf>
    <xf numFmtId="0" fontId="21" fillId="34" borderId="26" xfId="57" applyNumberFormat="1" applyFont="1" applyFill="1" applyBorder="1" applyAlignment="1" applyProtection="1">
      <alignment horizontal="left" vertical="center" wrapText="1"/>
      <protection/>
    </xf>
    <xf numFmtId="0" fontId="21" fillId="34" borderId="30" xfId="57" applyNumberFormat="1" applyFont="1" applyFill="1" applyBorder="1" applyAlignment="1" applyProtection="1">
      <alignment horizontal="left" vertical="center" wrapText="1"/>
      <protection/>
    </xf>
    <xf numFmtId="0" fontId="18" fillId="34" borderId="22" xfId="57" applyFont="1" applyFill="1" applyBorder="1" applyAlignment="1" applyProtection="1">
      <alignment horizontal="left" vertical="center" wrapText="1"/>
      <protection/>
    </xf>
    <xf numFmtId="185" fontId="21" fillId="34" borderId="22" xfId="57" applyNumberFormat="1" applyFont="1" applyFill="1" applyBorder="1" applyAlignment="1" applyProtection="1">
      <alignment horizontal="center" vertical="center" wrapText="1"/>
      <protection/>
    </xf>
    <xf numFmtId="0" fontId="21" fillId="34" borderId="24" xfId="57" applyNumberFormat="1" applyFont="1" applyFill="1" applyBorder="1" applyAlignment="1" applyProtection="1">
      <alignment horizontal="left" vertical="center" wrapText="1"/>
      <protection/>
    </xf>
    <xf numFmtId="179" fontId="21" fillId="34" borderId="24" xfId="67" applyFont="1" applyFill="1" applyBorder="1" applyAlignment="1" applyProtection="1">
      <alignment horizontal="center" vertical="center" wrapText="1"/>
      <protection/>
    </xf>
    <xf numFmtId="0" fontId="26" fillId="34" borderId="11" xfId="57" applyFont="1" applyFill="1" applyBorder="1" applyAlignment="1" applyProtection="1">
      <alignment horizontal="left" vertical="center"/>
      <protection/>
    </xf>
    <xf numFmtId="179" fontId="16" fillId="34" borderId="11" xfId="67" applyFont="1" applyFill="1" applyBorder="1" applyAlignment="1" applyProtection="1">
      <alignment horizontal="center" vertical="center" wrapText="1"/>
      <protection/>
    </xf>
    <xf numFmtId="2" fontId="23" fillId="34" borderId="10" xfId="67" applyNumberFormat="1" applyFont="1" applyFill="1" applyBorder="1" applyAlignment="1" applyProtection="1">
      <alignment horizontal="center" vertical="center" wrapText="1"/>
      <protection/>
    </xf>
    <xf numFmtId="2" fontId="23" fillId="34" borderId="11" xfId="67" applyNumberFormat="1" applyFont="1" applyFill="1" applyBorder="1" applyAlignment="1" applyProtection="1">
      <alignment horizontal="center" vertical="center" wrapText="1"/>
      <protection/>
    </xf>
    <xf numFmtId="0" fontId="16" fillId="34" borderId="11" xfId="57" applyFont="1" applyFill="1" applyBorder="1" applyAlignment="1" applyProtection="1">
      <alignment horizontal="right" vertical="center" wrapText="1"/>
      <protection/>
    </xf>
    <xf numFmtId="179" fontId="18" fillId="34" borderId="0" xfId="67" applyFont="1" applyFill="1" applyAlignment="1" applyProtection="1">
      <alignment horizontal="center" vertical="center"/>
      <protection/>
    </xf>
    <xf numFmtId="0" fontId="19" fillId="34" borderId="29" xfId="57" applyFont="1" applyFill="1" applyBorder="1" applyAlignment="1" applyProtection="1">
      <alignment horizontal="left" vertical="center" wrapText="1"/>
      <protection/>
    </xf>
    <xf numFmtId="0" fontId="19" fillId="34" borderId="26" xfId="57" applyFont="1" applyFill="1" applyBorder="1" applyAlignment="1" applyProtection="1">
      <alignment horizontal="left" vertical="center" wrapText="1"/>
      <protection/>
    </xf>
    <xf numFmtId="0" fontId="8" fillId="34" borderId="22" xfId="57" applyFont="1" applyFill="1" applyBorder="1" applyAlignment="1" applyProtection="1">
      <alignment horizontal="right" vertical="center" wrapText="1"/>
      <protection/>
    </xf>
    <xf numFmtId="0" fontId="20" fillId="34" borderId="26" xfId="57" applyFont="1" applyFill="1" applyBorder="1" applyAlignment="1" applyProtection="1">
      <alignment horizontal="center" vertical="center" wrapText="1"/>
      <protection/>
    </xf>
    <xf numFmtId="0" fontId="20" fillId="34" borderId="27" xfId="57" applyFont="1" applyFill="1" applyBorder="1" applyAlignment="1" applyProtection="1">
      <alignment horizontal="center" vertical="center" wrapText="1"/>
      <protection/>
    </xf>
    <xf numFmtId="185" fontId="21" fillId="34" borderId="69" xfId="57" applyNumberFormat="1" applyFont="1" applyFill="1" applyBorder="1" applyAlignment="1" applyProtection="1">
      <alignment horizontal="center" vertical="center" wrapText="1"/>
      <protection/>
    </xf>
    <xf numFmtId="0" fontId="19" fillId="34" borderId="22" xfId="57" applyFont="1" applyFill="1" applyBorder="1" applyAlignment="1" applyProtection="1">
      <alignment horizontal="center" vertical="center"/>
      <protection/>
    </xf>
    <xf numFmtId="185" fontId="20" fillId="34" borderId="22" xfId="57" applyNumberFormat="1" applyFont="1" applyFill="1" applyBorder="1" applyAlignment="1" applyProtection="1">
      <alignment horizontal="center" vertical="center" wrapText="1"/>
      <protection/>
    </xf>
    <xf numFmtId="179" fontId="21" fillId="34" borderId="80" xfId="67" applyFont="1" applyFill="1" applyBorder="1" applyAlignment="1" applyProtection="1">
      <alignment horizontal="center" vertical="center" wrapText="1"/>
      <protection/>
    </xf>
    <xf numFmtId="179" fontId="21" fillId="34" borderId="16" xfId="67" applyFont="1" applyFill="1" applyBorder="1" applyAlignment="1" applyProtection="1">
      <alignment horizontal="center" vertical="center" wrapText="1"/>
      <protection/>
    </xf>
    <xf numFmtId="0" fontId="16" fillId="34" borderId="24" xfId="57" applyFont="1" applyFill="1" applyBorder="1" applyAlignment="1" applyProtection="1">
      <alignment horizontal="right" vertical="center" wrapText="1"/>
      <protection/>
    </xf>
    <xf numFmtId="0" fontId="16" fillId="34" borderId="81" xfId="57" applyFont="1" applyFill="1" applyBorder="1" applyAlignment="1" applyProtection="1">
      <alignment horizontal="right" vertical="center" wrapText="1"/>
      <protection/>
    </xf>
    <xf numFmtId="0" fontId="16" fillId="34" borderId="19" xfId="57" applyFont="1" applyFill="1" applyBorder="1" applyAlignment="1" applyProtection="1">
      <alignment horizontal="right" vertical="center" wrapText="1"/>
      <protection/>
    </xf>
    <xf numFmtId="0" fontId="18" fillId="34" borderId="22" xfId="57" applyFont="1" applyFill="1" applyBorder="1" applyAlignment="1" applyProtection="1">
      <alignment horizontal="left" vertical="center"/>
      <protection/>
    </xf>
    <xf numFmtId="0" fontId="21" fillId="34" borderId="22" xfId="57" applyNumberFormat="1" applyFont="1" applyFill="1" applyBorder="1" applyAlignment="1" applyProtection="1">
      <alignment horizontal="center" vertical="center"/>
      <protection locked="0"/>
    </xf>
    <xf numFmtId="0" fontId="16" fillId="34" borderId="22" xfId="57" applyFont="1" applyFill="1" applyBorder="1" applyAlignment="1" applyProtection="1">
      <alignment horizontal="right" vertical="center" wrapText="1"/>
      <protection/>
    </xf>
    <xf numFmtId="0" fontId="16" fillId="34" borderId="29" xfId="57" applyFont="1" applyFill="1" applyBorder="1" applyAlignment="1" applyProtection="1">
      <alignment horizontal="right" vertical="center" wrapText="1"/>
      <protection/>
    </xf>
    <xf numFmtId="185" fontId="16" fillId="34" borderId="11" xfId="57" applyNumberFormat="1" applyFont="1" applyFill="1" applyBorder="1" applyAlignment="1" applyProtection="1">
      <alignment horizontal="right" vertical="center" wrapText="1"/>
      <protection/>
    </xf>
    <xf numFmtId="0" fontId="16" fillId="34" borderId="29" xfId="57" applyFont="1" applyFill="1" applyBorder="1" applyAlignment="1" applyProtection="1">
      <alignment horizontal="center" vertical="center" wrapText="1"/>
      <protection/>
    </xf>
    <xf numFmtId="0" fontId="16" fillId="34" borderId="26" xfId="57" applyFont="1" applyFill="1" applyBorder="1" applyAlignment="1" applyProtection="1">
      <alignment horizontal="center" vertical="center" wrapText="1"/>
      <protection/>
    </xf>
    <xf numFmtId="0" fontId="16" fillId="34" borderId="27" xfId="57" applyFont="1" applyFill="1" applyBorder="1" applyAlignment="1" applyProtection="1">
      <alignment horizontal="center" vertical="center" wrapText="1"/>
      <protection/>
    </xf>
    <xf numFmtId="0" fontId="16" fillId="34" borderId="10" xfId="57" applyFont="1" applyFill="1" applyBorder="1" applyAlignment="1" applyProtection="1">
      <alignment horizontal="right" vertical="center" wrapText="1"/>
      <protection/>
    </xf>
    <xf numFmtId="0" fontId="18" fillId="34" borderId="0" xfId="57" applyFont="1" applyFill="1" applyBorder="1" applyAlignment="1" applyProtection="1">
      <alignment horizontal="center" vertical="center"/>
      <protection/>
    </xf>
    <xf numFmtId="185" fontId="18" fillId="34" borderId="0" xfId="57" applyNumberFormat="1" applyFont="1" applyFill="1" applyBorder="1" applyAlignment="1" applyProtection="1">
      <alignment horizontal="center" vertical="center" wrapText="1"/>
      <protection/>
    </xf>
    <xf numFmtId="0" fontId="19" fillId="34" borderId="24" xfId="57" applyFont="1" applyFill="1" applyBorder="1" applyAlignment="1" applyProtection="1">
      <alignment horizontal="right" vertical="center"/>
      <protection/>
    </xf>
    <xf numFmtId="185" fontId="24" fillId="0" borderId="32" xfId="57" applyNumberFormat="1" applyFont="1" applyFill="1" applyBorder="1" applyAlignment="1" applyProtection="1">
      <alignment horizontal="center" vertical="center" wrapText="1"/>
      <protection/>
    </xf>
    <xf numFmtId="185" fontId="24" fillId="0" borderId="0" xfId="57" applyNumberFormat="1" applyFont="1" applyFill="1" applyBorder="1" applyAlignment="1" applyProtection="1">
      <alignment horizontal="center" vertical="center" wrapText="1"/>
      <protection/>
    </xf>
    <xf numFmtId="185" fontId="24" fillId="0" borderId="71" xfId="57" applyNumberFormat="1" applyFont="1" applyFill="1" applyBorder="1" applyAlignment="1" applyProtection="1">
      <alignment horizontal="center" vertical="center" wrapText="1"/>
      <protection/>
    </xf>
    <xf numFmtId="0" fontId="19" fillId="34" borderId="24" xfId="57" applyFont="1" applyFill="1" applyBorder="1" applyAlignment="1" applyProtection="1">
      <alignment horizontal="right" vertical="center" wrapText="1"/>
      <protection/>
    </xf>
    <xf numFmtId="0" fontId="18" fillId="34" borderId="0" xfId="57" applyFont="1" applyFill="1" applyBorder="1" applyAlignment="1" applyProtection="1">
      <alignment vertical="center"/>
      <protection/>
    </xf>
    <xf numFmtId="0" fontId="16" fillId="34" borderId="0" xfId="57" applyFont="1" applyFill="1" applyBorder="1" applyAlignment="1" applyProtection="1">
      <alignment horizontal="right" vertical="center" wrapText="1"/>
      <protection/>
    </xf>
    <xf numFmtId="0" fontId="15" fillId="34" borderId="0" xfId="57" applyFont="1" applyFill="1" applyBorder="1" applyAlignment="1" applyProtection="1">
      <alignment horizontal="right" vertical="center" wrapText="1"/>
      <protection/>
    </xf>
    <xf numFmtId="0" fontId="18" fillId="34" borderId="22" xfId="57" applyFont="1" applyFill="1" applyBorder="1" applyAlignment="1" applyProtection="1">
      <alignment horizontal="center" vertical="center" wrapText="1"/>
      <protection/>
    </xf>
    <xf numFmtId="10" fontId="18" fillId="34" borderId="22" xfId="57" applyNumberFormat="1" applyFont="1" applyFill="1" applyBorder="1" applyAlignment="1" applyProtection="1">
      <alignment horizontal="center" vertical="center" wrapText="1"/>
      <protection/>
    </xf>
    <xf numFmtId="49" fontId="18" fillId="34" borderId="22" xfId="57" applyNumberFormat="1" applyFont="1" applyFill="1" applyBorder="1" applyAlignment="1" applyProtection="1">
      <alignment horizontal="left" vertical="center" wrapText="1"/>
      <protection locked="0"/>
    </xf>
    <xf numFmtId="49" fontId="18" fillId="34" borderId="22" xfId="57" applyNumberFormat="1" applyFont="1" applyFill="1" applyBorder="1" applyProtection="1">
      <alignment/>
      <protection locked="0"/>
    </xf>
    <xf numFmtId="49" fontId="18" fillId="34" borderId="23" xfId="57" applyNumberFormat="1" applyFont="1" applyFill="1" applyBorder="1" applyProtection="1">
      <alignment/>
      <protection locked="0"/>
    </xf>
    <xf numFmtId="2" fontId="19" fillId="34" borderId="22" xfId="57" applyNumberFormat="1" applyFont="1" applyFill="1" applyBorder="1" applyAlignment="1" applyProtection="1">
      <alignment horizontal="left" vertical="center" wrapText="1"/>
      <protection/>
    </xf>
    <xf numFmtId="2" fontId="19" fillId="34" borderId="22" xfId="57" applyNumberFormat="1" applyFont="1" applyFill="1" applyBorder="1" applyProtection="1">
      <alignment/>
      <protection/>
    </xf>
    <xf numFmtId="2" fontId="19" fillId="34" borderId="23" xfId="57" applyNumberFormat="1" applyFont="1" applyFill="1" applyBorder="1" applyProtection="1">
      <alignment/>
      <protection/>
    </xf>
    <xf numFmtId="49" fontId="27" fillId="34" borderId="29" xfId="57" applyNumberFormat="1" applyFont="1" applyFill="1" applyBorder="1" applyAlignment="1" applyProtection="1">
      <alignment horizontal="left" vertical="center" wrapText="1"/>
      <protection locked="0"/>
    </xf>
    <xf numFmtId="49" fontId="27" fillId="34" borderId="26" xfId="57" applyNumberFormat="1" applyFont="1" applyFill="1" applyBorder="1" applyAlignment="1" applyProtection="1">
      <alignment horizontal="left" vertical="center" wrapText="1"/>
      <protection locked="0"/>
    </xf>
    <xf numFmtId="49" fontId="27" fillId="34" borderId="27" xfId="57" applyNumberFormat="1" applyFont="1" applyFill="1" applyBorder="1" applyAlignment="1" applyProtection="1">
      <alignment horizontal="left" vertical="center" wrapText="1"/>
      <protection locked="0"/>
    </xf>
    <xf numFmtId="0" fontId="28" fillId="34" borderId="29" xfId="57" applyFont="1" applyFill="1" applyBorder="1" applyAlignment="1" applyProtection="1">
      <alignment horizontal="center" vertical="center" wrapText="1"/>
      <protection/>
    </xf>
    <xf numFmtId="0" fontId="28" fillId="34" borderId="26" xfId="57" applyFont="1" applyFill="1" applyBorder="1" applyAlignment="1" applyProtection="1">
      <alignment horizontal="center" vertical="center" wrapText="1"/>
      <protection/>
    </xf>
    <xf numFmtId="0" fontId="28" fillId="34" borderId="27" xfId="57" applyFont="1" applyFill="1" applyBorder="1" applyAlignment="1" applyProtection="1">
      <alignment horizontal="center" vertical="center" wrapText="1"/>
      <protection/>
    </xf>
    <xf numFmtId="0" fontId="19" fillId="34" borderId="29" xfId="57" applyFont="1" applyFill="1" applyBorder="1" applyAlignment="1" applyProtection="1">
      <alignment horizontal="right" vertical="center" wrapText="1"/>
      <protection/>
    </xf>
    <xf numFmtId="0" fontId="19" fillId="34" borderId="26" xfId="57" applyFont="1" applyFill="1" applyBorder="1" applyAlignment="1" applyProtection="1">
      <alignment horizontal="right" vertical="center" wrapText="1"/>
      <protection/>
    </xf>
    <xf numFmtId="179" fontId="15" fillId="34" borderId="0" xfId="67" applyFont="1" applyFill="1" applyAlignment="1" applyProtection="1">
      <alignment horizontal="center" vertical="center"/>
      <protection/>
    </xf>
    <xf numFmtId="0" fontId="19" fillId="34" borderId="10" xfId="57" applyFont="1" applyFill="1" applyBorder="1" applyAlignment="1" applyProtection="1">
      <alignment horizontal="center" vertical="center"/>
      <protection/>
    </xf>
    <xf numFmtId="0" fontId="19" fillId="34" borderId="11" xfId="57" applyFont="1" applyFill="1" applyBorder="1" applyAlignment="1" applyProtection="1">
      <alignment horizontal="center" vertical="center"/>
      <protection/>
    </xf>
    <xf numFmtId="0" fontId="19" fillId="34" borderId="25" xfId="57" applyFont="1" applyFill="1" applyBorder="1" applyAlignment="1" applyProtection="1">
      <alignment horizontal="center" vertical="center"/>
      <protection/>
    </xf>
    <xf numFmtId="184" fontId="18" fillId="34" borderId="0" xfId="57" applyNumberFormat="1" applyFont="1" applyFill="1" applyAlignment="1" applyProtection="1">
      <alignment horizontal="center" vertical="center"/>
      <protection/>
    </xf>
    <xf numFmtId="0" fontId="19" fillId="34" borderId="23" xfId="57" applyFont="1" applyFill="1" applyBorder="1" applyAlignment="1" applyProtection="1">
      <alignment horizontal="center" vertical="center" wrapText="1"/>
      <protection/>
    </xf>
    <xf numFmtId="179" fontId="18" fillId="34" borderId="0" xfId="57" applyNumberFormat="1" applyFont="1" applyFill="1" applyAlignment="1" applyProtection="1">
      <alignment horizontal="center" vertical="center"/>
      <protection/>
    </xf>
    <xf numFmtId="0" fontId="18" fillId="34" borderId="0" xfId="57" applyFont="1" applyFill="1" applyAlignment="1" applyProtection="1">
      <alignment horizontal="center" vertical="center"/>
      <protection/>
    </xf>
    <xf numFmtId="0" fontId="16" fillId="34" borderId="10" xfId="57" applyFont="1" applyFill="1" applyBorder="1" applyAlignment="1" applyProtection="1">
      <alignment horizontal="left" vertical="center"/>
      <protection/>
    </xf>
    <xf numFmtId="0" fontId="16" fillId="34" borderId="11" xfId="57" applyFont="1" applyFill="1" applyBorder="1" applyAlignment="1" applyProtection="1">
      <alignment horizontal="left" vertical="center"/>
      <protection/>
    </xf>
    <xf numFmtId="179" fontId="16" fillId="34" borderId="11" xfId="67" applyNumberFormat="1" applyFont="1" applyFill="1" applyBorder="1" applyAlignment="1" applyProtection="1">
      <alignment horizontal="left" vertical="center"/>
      <protection/>
    </xf>
    <xf numFmtId="179" fontId="16" fillId="34" borderId="25" xfId="67" applyNumberFormat="1" applyFont="1" applyFill="1" applyBorder="1" applyAlignment="1" applyProtection="1">
      <alignment horizontal="left" vertical="center"/>
      <protection/>
    </xf>
    <xf numFmtId="0" fontId="19" fillId="34" borderId="12" xfId="57" applyFont="1" applyFill="1" applyBorder="1" applyAlignment="1" applyProtection="1">
      <alignment horizontal="left" vertical="center"/>
      <protection/>
    </xf>
    <xf numFmtId="0" fontId="28" fillId="34" borderId="13" xfId="57" applyFont="1" applyFill="1" applyBorder="1" applyAlignment="1" applyProtection="1">
      <alignment horizontal="justify" vertical="center" wrapText="1"/>
      <protection/>
    </xf>
    <xf numFmtId="0" fontId="28" fillId="34" borderId="14" xfId="57" applyFont="1" applyFill="1" applyBorder="1" applyAlignment="1" applyProtection="1">
      <alignment horizontal="justify" vertical="center" wrapText="1"/>
      <protection/>
    </xf>
    <xf numFmtId="0" fontId="28" fillId="34" borderId="15" xfId="57" applyFont="1" applyFill="1" applyBorder="1" applyAlignment="1" applyProtection="1">
      <alignment horizontal="justify" vertical="center" wrapText="1"/>
      <protection/>
    </xf>
    <xf numFmtId="49" fontId="18" fillId="34" borderId="24" xfId="57" applyNumberFormat="1" applyFont="1" applyFill="1" applyBorder="1" applyAlignment="1" applyProtection="1">
      <alignment horizontal="left" vertical="center" wrapText="1"/>
      <protection locked="0"/>
    </xf>
    <xf numFmtId="49" fontId="18" fillId="34" borderId="28" xfId="57" applyNumberFormat="1" applyFont="1" applyFill="1" applyBorder="1" applyAlignment="1" applyProtection="1">
      <alignment horizontal="left" vertical="center" wrapText="1"/>
      <protection locked="0"/>
    </xf>
    <xf numFmtId="0" fontId="27" fillId="34" borderId="0" xfId="57" applyFont="1" applyFill="1" applyBorder="1" applyAlignment="1" applyProtection="1">
      <alignment horizontal="center" vertical="center"/>
      <protection/>
    </xf>
    <xf numFmtId="0" fontId="18" fillId="34" borderId="0" xfId="57" applyFont="1" applyFill="1" applyBorder="1" applyAlignment="1" applyProtection="1">
      <alignment horizontal="left" vertical="center" wrapText="1"/>
      <protection/>
    </xf>
    <xf numFmtId="0" fontId="28" fillId="34" borderId="16" xfId="57" applyFont="1" applyFill="1" applyBorder="1" applyAlignment="1" applyProtection="1">
      <alignment horizontal="left" vertical="center" wrapText="1"/>
      <protection/>
    </xf>
    <xf numFmtId="0" fontId="2" fillId="0" borderId="0" xfId="57">
      <alignment/>
      <protection/>
    </xf>
    <xf numFmtId="0" fontId="2" fillId="0" borderId="17" xfId="57" applyBorder="1">
      <alignment/>
      <protection/>
    </xf>
    <xf numFmtId="0" fontId="30" fillId="34" borderId="0" xfId="57" applyFont="1" applyFill="1" applyAlignment="1" applyProtection="1">
      <alignment horizontal="center" vertical="center" wrapText="1"/>
      <protection/>
    </xf>
    <xf numFmtId="0" fontId="28" fillId="34" borderId="16" xfId="57" applyFont="1" applyFill="1" applyBorder="1" applyAlignment="1" applyProtection="1">
      <alignment horizontal="left" vertical="top" wrapText="1"/>
      <protection/>
    </xf>
    <xf numFmtId="0" fontId="28" fillId="34" borderId="0" xfId="57" applyFont="1" applyFill="1" applyBorder="1" applyAlignment="1" applyProtection="1">
      <alignment horizontal="left" vertical="top" wrapText="1"/>
      <protection/>
    </xf>
    <xf numFmtId="0" fontId="28" fillId="34" borderId="17" xfId="57" applyFont="1" applyFill="1" applyBorder="1" applyAlignment="1" applyProtection="1">
      <alignment horizontal="left" vertical="top" wrapText="1"/>
      <protection/>
    </xf>
    <xf numFmtId="0" fontId="28" fillId="34" borderId="0" xfId="57" applyFont="1" applyFill="1" applyBorder="1" applyAlignment="1" applyProtection="1">
      <alignment horizontal="left" vertical="center" wrapText="1"/>
      <protection/>
    </xf>
    <xf numFmtId="0" fontId="28" fillId="34" borderId="17" xfId="57" applyFont="1" applyFill="1" applyBorder="1" applyAlignment="1" applyProtection="1">
      <alignment horizontal="left" vertical="center" wrapText="1"/>
      <protection/>
    </xf>
    <xf numFmtId="0" fontId="28" fillId="34" borderId="19" xfId="57" applyFont="1" applyFill="1" applyBorder="1" applyAlignment="1" applyProtection="1">
      <alignment horizontal="left" vertical="center" wrapText="1"/>
      <protection/>
    </xf>
    <xf numFmtId="0" fontId="28" fillId="34" borderId="20" xfId="57" applyFont="1" applyFill="1" applyBorder="1" applyAlignment="1" applyProtection="1">
      <alignment horizontal="left" vertical="center" wrapText="1"/>
      <protection/>
    </xf>
    <xf numFmtId="0" fontId="28" fillId="34" borderId="21" xfId="57" applyFont="1" applyFill="1" applyBorder="1" applyAlignment="1" applyProtection="1">
      <alignment horizontal="left" vertical="center" wrapText="1"/>
      <protection/>
    </xf>
    <xf numFmtId="0" fontId="28" fillId="34" borderId="0" xfId="57" applyFont="1" applyFill="1" applyBorder="1" applyAlignment="1" applyProtection="1">
      <alignment vertical="center" wrapText="1"/>
      <protection/>
    </xf>
    <xf numFmtId="0" fontId="31" fillId="34" borderId="0" xfId="57" applyFont="1" applyFill="1" applyBorder="1" applyAlignment="1" applyProtection="1">
      <alignment horizontal="left" vertical="center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Hyperlink" xfId="46"/>
    <cellStyle name="Hyperlink 2" xfId="47"/>
    <cellStyle name="Followed Hyperlink" xfId="48"/>
    <cellStyle name="Hyperlink_ANS" xfId="49"/>
    <cellStyle name="Incorreto" xfId="50"/>
    <cellStyle name="Indefinido" xfId="51"/>
    <cellStyle name="Currency" xfId="52"/>
    <cellStyle name="Currency [0]" xfId="53"/>
    <cellStyle name="Moeda 2" xfId="54"/>
    <cellStyle name="Moeda 3" xfId="55"/>
    <cellStyle name="Neutra" xfId="56"/>
    <cellStyle name="Normal 2" xfId="57"/>
    <cellStyle name="Normal 2 2" xfId="58"/>
    <cellStyle name="Normal 3" xfId="59"/>
    <cellStyle name="Normal 4" xfId="60"/>
    <cellStyle name="Nota" xfId="61"/>
    <cellStyle name="Percent" xfId="62"/>
    <cellStyle name="Porcentagem 2" xfId="63"/>
    <cellStyle name="Saída" xfId="64"/>
    <cellStyle name="Comma" xfId="65"/>
    <cellStyle name="Comma [0]" xfId="66"/>
    <cellStyle name="Separador de milhares 2" xfId="67"/>
    <cellStyle name="Separador de milhares 3" xfId="68"/>
    <cellStyle name="Separador de milhares 4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Vírgula 2" xfId="78"/>
  </cellStyles>
  <dxfs count="12">
    <dxf>
      <font>
        <color theme="8" tint="0.3999499976634979"/>
      </font>
    </dxf>
    <dxf>
      <font>
        <color indexed="10"/>
      </font>
    </dxf>
    <dxf>
      <font>
        <color rgb="FF9C0006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800080"/>
      </font>
      <border/>
    </dxf>
    <dxf>
      <font>
        <color rgb="FF9C0006"/>
      </font>
      <border/>
    </dxf>
    <dxf>
      <font>
        <color theme="8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2:Q35"/>
  <sheetViews>
    <sheetView showGridLines="0" showZeros="0" view="pageBreakPreview" zoomScaleSheetLayoutView="100" zoomScalePageLayoutView="75" workbookViewId="0" topLeftCell="A22">
      <selection activeCell="E44" sqref="E44"/>
    </sheetView>
  </sheetViews>
  <sheetFormatPr defaultColWidth="9.140625" defaultRowHeight="12" customHeight="1"/>
  <cols>
    <col min="1" max="1" width="2.7109375" style="282" customWidth="1"/>
    <col min="2" max="2" width="41.8515625" style="285" customWidth="1"/>
    <col min="3" max="3" width="16.7109375" style="282" customWidth="1"/>
    <col min="4" max="4" width="10.7109375" style="282" customWidth="1"/>
    <col min="5" max="5" width="30.7109375" style="282" customWidth="1"/>
    <col min="6" max="6" width="16.7109375" style="282" customWidth="1"/>
    <col min="7" max="17" width="9.140625" style="283" customWidth="1"/>
    <col min="18" max="16384" width="9.140625" style="282" customWidth="1"/>
  </cols>
  <sheetData>
    <row r="2" spans="2:6" ht="12" customHeight="1">
      <c r="B2" s="366" t="s">
        <v>147</v>
      </c>
      <c r="C2" s="366"/>
      <c r="D2" s="366"/>
      <c r="E2" s="366"/>
      <c r="F2" s="366"/>
    </row>
    <row r="3" spans="2:6" ht="12" customHeight="1">
      <c r="B3" s="366" t="s">
        <v>148</v>
      </c>
      <c r="C3" s="366"/>
      <c r="D3" s="366"/>
      <c r="E3" s="366"/>
      <c r="F3" s="366"/>
    </row>
    <row r="6" spans="2:6" ht="12" customHeight="1">
      <c r="B6" s="367" t="s">
        <v>146</v>
      </c>
      <c r="C6" s="367"/>
      <c r="D6" s="367"/>
      <c r="E6" s="367"/>
      <c r="F6" s="367"/>
    </row>
    <row r="8" spans="2:6" ht="18.75" customHeight="1">
      <c r="B8" s="368" t="s">
        <v>79</v>
      </c>
      <c r="C8" s="368"/>
      <c r="D8" s="368"/>
      <c r="E8" s="368"/>
      <c r="F8" s="368"/>
    </row>
    <row r="9" spans="2:6" ht="18.75" customHeight="1">
      <c r="B9" s="318"/>
      <c r="C9" s="318"/>
      <c r="D9" s="318"/>
      <c r="E9" s="318"/>
      <c r="F9" s="318"/>
    </row>
    <row r="10" spans="3:17" ht="3.75" customHeight="1">
      <c r="C10" s="287"/>
      <c r="D10" s="287"/>
      <c r="E10" s="287"/>
      <c r="F10" s="287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</row>
    <row r="11" spans="2:17" ht="20.25" customHeight="1">
      <c r="B11" s="285" t="s">
        <v>131</v>
      </c>
      <c r="C11" s="363"/>
      <c r="D11" s="363"/>
      <c r="E11" s="363"/>
      <c r="F11" s="363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</row>
    <row r="12" spans="3:17" ht="3.75" customHeight="1">
      <c r="C12" s="287"/>
      <c r="D12" s="287"/>
      <c r="E12" s="287"/>
      <c r="F12" s="287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</row>
    <row r="13" spans="2:6" ht="18" customHeight="1">
      <c r="B13" s="285" t="s">
        <v>132</v>
      </c>
      <c r="C13" s="359"/>
      <c r="D13" s="359"/>
      <c r="E13" s="359"/>
      <c r="F13" s="359"/>
    </row>
    <row r="14" spans="3:17" ht="3.75" customHeight="1">
      <c r="C14" s="287"/>
      <c r="D14" s="287"/>
      <c r="E14" s="287"/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</row>
    <row r="15" spans="2:17" ht="54" customHeight="1">
      <c r="B15" s="285" t="s">
        <v>149</v>
      </c>
      <c r="C15" s="363" t="s">
        <v>133</v>
      </c>
      <c r="D15" s="363"/>
      <c r="E15" s="363"/>
      <c r="F15" s="363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</row>
    <row r="16" spans="3:17" ht="5.25" customHeight="1">
      <c r="C16" s="287"/>
      <c r="D16" s="287"/>
      <c r="E16" s="287"/>
      <c r="F16" s="287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</row>
    <row r="17" spans="2:17" ht="69.75" customHeight="1">
      <c r="B17" s="285" t="s">
        <v>64</v>
      </c>
      <c r="C17" s="363" t="s">
        <v>170</v>
      </c>
      <c r="D17" s="363"/>
      <c r="E17" s="363"/>
      <c r="F17" s="363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</row>
    <row r="18" spans="3:17" ht="6" customHeight="1">
      <c r="C18" s="287"/>
      <c r="D18" s="287"/>
      <c r="E18" s="287"/>
      <c r="F18" s="287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</row>
    <row r="19" spans="2:17" ht="32.25" customHeight="1">
      <c r="B19" s="284" t="s">
        <v>80</v>
      </c>
      <c r="C19" s="360" t="s">
        <v>140</v>
      </c>
      <c r="D19" s="361"/>
      <c r="E19" s="361"/>
      <c r="F19" s="362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</row>
    <row r="20" spans="3:17" ht="8.25" customHeight="1">
      <c r="C20" s="287"/>
      <c r="D20" s="287"/>
      <c r="E20" s="287"/>
      <c r="F20" s="287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</row>
    <row r="21" spans="2:17" ht="20.25" customHeight="1">
      <c r="B21" s="285" t="s">
        <v>65</v>
      </c>
      <c r="C21" s="363" t="s">
        <v>95</v>
      </c>
      <c r="D21" s="363"/>
      <c r="E21" s="363"/>
      <c r="F21" s="363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</row>
    <row r="22" spans="3:17" ht="3.75" customHeight="1">
      <c r="C22" s="287"/>
      <c r="D22" s="287"/>
      <c r="E22" s="287"/>
      <c r="F22" s="287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</row>
    <row r="23" spans="2:17" ht="20.25" customHeight="1">
      <c r="B23" s="285" t="s">
        <v>66</v>
      </c>
      <c r="C23" s="319">
        <v>12</v>
      </c>
      <c r="D23" s="289" t="s">
        <v>67</v>
      </c>
      <c r="E23" s="290"/>
      <c r="F23" s="317"/>
      <c r="H23" s="291"/>
      <c r="I23" s="291"/>
      <c r="J23" s="291"/>
      <c r="K23" s="291"/>
      <c r="L23" s="291"/>
      <c r="M23" s="291"/>
      <c r="N23" s="291"/>
      <c r="O23" s="291"/>
      <c r="P23" s="291"/>
      <c r="Q23" s="291"/>
    </row>
    <row r="24" spans="3:17" ht="3.75" customHeight="1">
      <c r="C24" s="287"/>
      <c r="D24" s="287"/>
      <c r="E24" s="287"/>
      <c r="F24" s="287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</row>
    <row r="25" spans="2:6" ht="27" customHeight="1">
      <c r="B25" s="285" t="s">
        <v>134</v>
      </c>
      <c r="C25" s="359"/>
      <c r="D25" s="359"/>
      <c r="E25" s="365" t="s">
        <v>135</v>
      </c>
      <c r="F25" s="365"/>
    </row>
    <row r="26" spans="3:17" ht="3.75" customHeight="1">
      <c r="C26" s="287"/>
      <c r="D26" s="287"/>
      <c r="E26" s="287"/>
      <c r="F26" s="287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</row>
    <row r="27" spans="2:17" ht="23.25" customHeight="1">
      <c r="B27" s="292" t="s">
        <v>153</v>
      </c>
      <c r="C27" s="363" t="s">
        <v>136</v>
      </c>
      <c r="D27" s="363"/>
      <c r="E27" s="363"/>
      <c r="F27" s="363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</row>
    <row r="28" spans="3:17" ht="3.75" customHeight="1">
      <c r="C28" s="287"/>
      <c r="D28" s="287"/>
      <c r="E28" s="287"/>
      <c r="F28" s="287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</row>
    <row r="29" spans="2:6" ht="23.25" customHeight="1">
      <c r="B29" s="285" t="s">
        <v>137</v>
      </c>
      <c r="C29" s="363" t="s">
        <v>152</v>
      </c>
      <c r="D29" s="363"/>
      <c r="E29" s="363"/>
      <c r="F29" s="363"/>
    </row>
    <row r="30" spans="3:17" ht="3.75" customHeight="1">
      <c r="C30" s="287"/>
      <c r="D30" s="287"/>
      <c r="E30" s="287"/>
      <c r="F30" s="287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</row>
    <row r="31" spans="2:17" ht="23.25" customHeight="1">
      <c r="B31" s="292" t="s">
        <v>68</v>
      </c>
      <c r="C31" s="363" t="s">
        <v>151</v>
      </c>
      <c r="D31" s="363"/>
      <c r="E31" s="363"/>
      <c r="F31" s="363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3:17" ht="3.75" customHeight="1">
      <c r="C32" s="287"/>
      <c r="D32" s="287"/>
      <c r="E32" s="287"/>
      <c r="F32" s="287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</row>
    <row r="33" spans="2:6" ht="23.25" customHeight="1">
      <c r="B33" s="285" t="s">
        <v>139</v>
      </c>
      <c r="C33" s="363" t="s">
        <v>150</v>
      </c>
      <c r="D33" s="363"/>
      <c r="E33" s="363"/>
      <c r="F33" s="363"/>
    </row>
    <row r="34" spans="3:17" ht="3.75" customHeight="1">
      <c r="C34" s="363"/>
      <c r="D34" s="363"/>
      <c r="E34" s="363"/>
      <c r="F34" s="363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</row>
    <row r="35" spans="2:6" ht="23.25" customHeight="1">
      <c r="B35" s="285" t="s">
        <v>138</v>
      </c>
      <c r="C35" s="364">
        <v>1664.34</v>
      </c>
      <c r="D35" s="364"/>
      <c r="E35" s="364"/>
      <c r="F35" s="364"/>
    </row>
  </sheetData>
  <sheetProtection/>
  <mergeCells count="18">
    <mergeCell ref="B2:F2"/>
    <mergeCell ref="B3:F3"/>
    <mergeCell ref="B6:F6"/>
    <mergeCell ref="B8:F8"/>
    <mergeCell ref="C27:F27"/>
    <mergeCell ref="C31:F31"/>
    <mergeCell ref="C11:F11"/>
    <mergeCell ref="C15:F15"/>
    <mergeCell ref="C17:F17"/>
    <mergeCell ref="C21:F21"/>
    <mergeCell ref="C13:F13"/>
    <mergeCell ref="C19:F19"/>
    <mergeCell ref="C34:F34"/>
    <mergeCell ref="C33:F33"/>
    <mergeCell ref="C35:F35"/>
    <mergeCell ref="C29:F29"/>
    <mergeCell ref="C25:D25"/>
    <mergeCell ref="E25:F25"/>
  </mergeCells>
  <printOptions horizontalCentered="1"/>
  <pageMargins left="0.5905511811023623" right="0.5905511811023623" top="1.1811023622047245" bottom="0.7874015748031497" header="0.5118110236220472" footer="0.5118110236220472"/>
  <pageSetup blackAndWhite="1"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K63"/>
  <sheetViews>
    <sheetView view="pageBreakPreview" zoomScale="115" zoomScaleSheetLayoutView="115" zoomScalePageLayoutView="0" workbookViewId="0" topLeftCell="A28">
      <selection activeCell="F54" sqref="F54:F57"/>
    </sheetView>
  </sheetViews>
  <sheetFormatPr defaultColWidth="9.140625" defaultRowHeight="12" customHeight="1"/>
  <cols>
    <col min="1" max="1" width="0.9921875" style="163" customWidth="1"/>
    <col min="2" max="2" width="0.85546875" style="163" customWidth="1"/>
    <col min="3" max="3" width="3.57421875" style="163" customWidth="1"/>
    <col min="4" max="4" width="48.8515625" style="163" customWidth="1"/>
    <col min="5" max="5" width="6.8515625" style="163" customWidth="1"/>
    <col min="6" max="6" width="17.00390625" style="164" customWidth="1"/>
    <col min="7" max="7" width="5.57421875" style="164" hidden="1" customWidth="1"/>
    <col min="8" max="8" width="2.7109375" style="163" customWidth="1"/>
    <col min="9" max="9" width="27.140625" style="165" customWidth="1"/>
    <col min="10" max="10" width="2.28125" style="166" customWidth="1"/>
    <col min="11" max="13" width="9.140625" style="163" customWidth="1"/>
    <col min="14" max="14" width="10.421875" style="163" bestFit="1" customWidth="1"/>
    <col min="15" max="16384" width="9.140625" style="163" customWidth="1"/>
  </cols>
  <sheetData>
    <row r="1" ht="24" customHeight="1">
      <c r="K1" s="167"/>
    </row>
    <row r="2" ht="17.25" customHeight="1">
      <c r="C2" s="293" t="s">
        <v>120</v>
      </c>
    </row>
    <row r="3" ht="8.25" customHeight="1" thickBot="1"/>
    <row r="4" spans="3:9" ht="39" customHeight="1" thickBot="1">
      <c r="C4" s="369" t="s">
        <v>0</v>
      </c>
      <c r="D4" s="370"/>
      <c r="E4" s="371" t="s">
        <v>163</v>
      </c>
      <c r="F4" s="372"/>
      <c r="G4" s="168"/>
      <c r="H4" s="168"/>
      <c r="I4" s="357" t="s">
        <v>1</v>
      </c>
    </row>
    <row r="5" spans="3:9" ht="6" customHeight="1">
      <c r="C5" s="169"/>
      <c r="D5" s="166"/>
      <c r="E5" s="166"/>
      <c r="F5" s="170"/>
      <c r="G5" s="170"/>
      <c r="H5" s="166"/>
      <c r="I5" s="296"/>
    </row>
    <row r="6" spans="3:9" ht="18" customHeight="1" thickBot="1">
      <c r="C6" s="375" t="s">
        <v>2</v>
      </c>
      <c r="D6" s="376"/>
      <c r="E6" s="376"/>
      <c r="F6" s="377"/>
      <c r="G6" s="172"/>
      <c r="H6" s="166"/>
      <c r="I6" s="297" t="s">
        <v>3</v>
      </c>
    </row>
    <row r="7" spans="3:9" ht="3.75" customHeight="1">
      <c r="C7" s="173"/>
      <c r="D7" s="174"/>
      <c r="E7" s="174"/>
      <c r="F7" s="174"/>
      <c r="G7" s="174"/>
      <c r="H7" s="166"/>
      <c r="I7" s="298"/>
    </row>
    <row r="8" spans="3:10" ht="12.75" customHeight="1">
      <c r="C8" s="175">
        <v>1</v>
      </c>
      <c r="D8" s="176" t="s">
        <v>4</v>
      </c>
      <c r="E8" s="166"/>
      <c r="F8" s="320"/>
      <c r="G8" s="177"/>
      <c r="H8" s="166"/>
      <c r="I8" s="294">
        <v>0.2</v>
      </c>
      <c r="J8" s="178"/>
    </row>
    <row r="9" spans="3:10" ht="12.75" customHeight="1">
      <c r="C9" s="175">
        <v>2</v>
      </c>
      <c r="D9" s="176" t="s">
        <v>5</v>
      </c>
      <c r="E9" s="166"/>
      <c r="F9" s="320"/>
      <c r="G9" s="177"/>
      <c r="H9" s="166"/>
      <c r="I9" s="294">
        <v>0.015</v>
      </c>
      <c r="J9" s="178"/>
    </row>
    <row r="10" spans="3:10" ht="12.75" customHeight="1">
      <c r="C10" s="175">
        <v>3</v>
      </c>
      <c r="D10" s="176" t="s">
        <v>6</v>
      </c>
      <c r="E10" s="166"/>
      <c r="F10" s="320"/>
      <c r="G10" s="177"/>
      <c r="H10" s="166"/>
      <c r="I10" s="294">
        <v>0.01</v>
      </c>
      <c r="J10" s="178"/>
    </row>
    <row r="11" spans="3:10" ht="12.75" customHeight="1">
      <c r="C11" s="175">
        <v>4</v>
      </c>
      <c r="D11" s="176" t="s">
        <v>7</v>
      </c>
      <c r="E11" s="166"/>
      <c r="F11" s="320"/>
      <c r="G11" s="177"/>
      <c r="H11" s="166"/>
      <c r="I11" s="294">
        <v>0.002</v>
      </c>
      <c r="J11" s="178"/>
    </row>
    <row r="12" spans="3:10" ht="12.75" customHeight="1">
      <c r="C12" s="175">
        <v>5</v>
      </c>
      <c r="D12" s="176" t="s">
        <v>8</v>
      </c>
      <c r="E12" s="166"/>
      <c r="F12" s="320"/>
      <c r="G12" s="177"/>
      <c r="H12" s="166"/>
      <c r="I12" s="294">
        <v>0.025</v>
      </c>
      <c r="J12" s="178"/>
    </row>
    <row r="13" spans="3:10" ht="12.75" customHeight="1">
      <c r="C13" s="175">
        <v>6</v>
      </c>
      <c r="D13" s="176" t="s">
        <v>9</v>
      </c>
      <c r="E13" s="166"/>
      <c r="F13" s="320"/>
      <c r="G13" s="177"/>
      <c r="H13" s="166"/>
      <c r="I13" s="294">
        <v>0.08</v>
      </c>
      <c r="J13" s="178"/>
    </row>
    <row r="14" spans="3:10" ht="12.75" customHeight="1">
      <c r="C14" s="175">
        <v>7</v>
      </c>
      <c r="D14" s="179" t="s">
        <v>10</v>
      </c>
      <c r="E14" s="321"/>
      <c r="F14" s="383"/>
      <c r="G14" s="177">
        <f>F14</f>
        <v>0</v>
      </c>
      <c r="H14" s="166"/>
      <c r="I14" s="294">
        <v>0.03</v>
      </c>
      <c r="J14" s="178"/>
    </row>
    <row r="15" spans="3:10" ht="12.75" customHeight="1">
      <c r="C15" s="175"/>
      <c r="D15" s="179" t="s">
        <v>11</v>
      </c>
      <c r="E15" s="322"/>
      <c r="F15" s="384"/>
      <c r="G15" s="177"/>
      <c r="H15" s="166"/>
      <c r="I15" s="299">
        <v>1</v>
      </c>
      <c r="J15" s="178"/>
    </row>
    <row r="16" spans="3:10" ht="12.75" customHeight="1">
      <c r="C16" s="175">
        <v>8</v>
      </c>
      <c r="D16" s="176" t="s">
        <v>12</v>
      </c>
      <c r="E16" s="166"/>
      <c r="F16" s="320"/>
      <c r="G16" s="177"/>
      <c r="H16" s="166"/>
      <c r="I16" s="294">
        <v>0.006</v>
      </c>
      <c r="J16" s="178"/>
    </row>
    <row r="17" spans="3:10" ht="3.75" customHeight="1">
      <c r="C17" s="175"/>
      <c r="D17" s="176"/>
      <c r="E17" s="176"/>
      <c r="F17" s="177"/>
      <c r="G17" s="177"/>
      <c r="H17" s="166"/>
      <c r="I17" s="300"/>
      <c r="J17" s="178"/>
    </row>
    <row r="18" spans="3:10" ht="12" customHeight="1" thickBot="1">
      <c r="C18" s="379" t="s">
        <v>13</v>
      </c>
      <c r="D18" s="380"/>
      <c r="E18" s="380"/>
      <c r="F18" s="180">
        <f>SUM(F8:F16)</f>
        <v>0</v>
      </c>
      <c r="G18" s="177"/>
      <c r="H18" s="166"/>
      <c r="I18" s="301">
        <f>SUM(I8:I13,I16)+(I14*I15)</f>
        <v>0.3680000000000001</v>
      </c>
      <c r="J18" s="178"/>
    </row>
    <row r="19" spans="3:10" ht="3.75" customHeight="1">
      <c r="C19" s="173"/>
      <c r="D19" s="174"/>
      <c r="E19" s="174"/>
      <c r="F19" s="177"/>
      <c r="G19" s="177"/>
      <c r="H19" s="166"/>
      <c r="I19" s="302"/>
      <c r="J19" s="178"/>
    </row>
    <row r="20" spans="3:10" ht="21" customHeight="1" thickBot="1">
      <c r="C20" s="375" t="s">
        <v>14</v>
      </c>
      <c r="D20" s="376"/>
      <c r="E20" s="376"/>
      <c r="F20" s="377"/>
      <c r="G20" s="172"/>
      <c r="H20" s="166"/>
      <c r="I20" s="303"/>
      <c r="J20" s="181"/>
    </row>
    <row r="21" spans="3:10" ht="3.75" customHeight="1">
      <c r="C21" s="173"/>
      <c r="D21" s="174"/>
      <c r="E21" s="174"/>
      <c r="F21" s="174"/>
      <c r="G21" s="174"/>
      <c r="H21" s="166"/>
      <c r="I21" s="303"/>
      <c r="J21" s="181"/>
    </row>
    <row r="22" spans="3:10" ht="12.75" customHeight="1">
      <c r="C22" s="175">
        <v>9</v>
      </c>
      <c r="D22" s="176" t="s">
        <v>15</v>
      </c>
      <c r="E22" s="166"/>
      <c r="F22" s="320"/>
      <c r="G22" s="177"/>
      <c r="H22" s="166"/>
      <c r="I22" s="294">
        <f>1/12</f>
        <v>0.08333333333333333</v>
      </c>
      <c r="J22" s="178"/>
    </row>
    <row r="23" spans="3:10" ht="12.75" customHeight="1">
      <c r="C23" s="175">
        <v>10</v>
      </c>
      <c r="D23" s="176" t="s">
        <v>16</v>
      </c>
      <c r="E23" s="166"/>
      <c r="F23" s="320"/>
      <c r="G23" s="177"/>
      <c r="H23" s="166"/>
      <c r="I23" s="294">
        <f>(1/3)/12</f>
        <v>0.027777777777777776</v>
      </c>
      <c r="J23" s="178"/>
    </row>
    <row r="24" spans="3:10" ht="12.75" customHeight="1">
      <c r="C24" s="175">
        <v>11</v>
      </c>
      <c r="D24" s="176" t="s">
        <v>17</v>
      </c>
      <c r="E24" s="166"/>
      <c r="F24" s="320"/>
      <c r="G24" s="177"/>
      <c r="H24" s="166"/>
      <c r="I24" s="294">
        <v>0.0139</v>
      </c>
      <c r="J24" s="178"/>
    </row>
    <row r="25" spans="3:10" ht="12.75" customHeight="1">
      <c r="C25" s="175">
        <v>12</v>
      </c>
      <c r="D25" s="176" t="s">
        <v>18</v>
      </c>
      <c r="E25" s="166"/>
      <c r="F25" s="320"/>
      <c r="G25" s="177"/>
      <c r="H25" s="166"/>
      <c r="I25" s="294">
        <v>0.0002</v>
      </c>
      <c r="J25" s="178"/>
    </row>
    <row r="26" spans="3:10" ht="12.75" customHeight="1">
      <c r="C26" s="175">
        <v>13</v>
      </c>
      <c r="D26" s="176" t="s">
        <v>19</v>
      </c>
      <c r="E26" s="166"/>
      <c r="F26" s="320"/>
      <c r="G26" s="177"/>
      <c r="H26" s="166"/>
      <c r="I26" s="294">
        <v>0.0028</v>
      </c>
      <c r="J26" s="178"/>
    </row>
    <row r="27" spans="3:10" ht="12.75" customHeight="1">
      <c r="C27" s="175">
        <v>14</v>
      </c>
      <c r="D27" s="176" t="s">
        <v>20</v>
      </c>
      <c r="E27" s="166"/>
      <c r="F27" s="320"/>
      <c r="G27" s="177"/>
      <c r="H27" s="166"/>
      <c r="I27" s="294">
        <v>0.0033</v>
      </c>
      <c r="J27" s="178"/>
    </row>
    <row r="28" spans="3:10" ht="12.75" customHeight="1">
      <c r="C28" s="175">
        <v>15</v>
      </c>
      <c r="D28" s="176" t="s">
        <v>21</v>
      </c>
      <c r="E28" s="166"/>
      <c r="F28" s="320"/>
      <c r="G28" s="177"/>
      <c r="H28" s="166"/>
      <c r="I28" s="294">
        <v>0.0004</v>
      </c>
      <c r="J28" s="178"/>
    </row>
    <row r="29" spans="3:10" ht="12.75" customHeight="1">
      <c r="C29" s="175">
        <v>16</v>
      </c>
      <c r="D29" s="176" t="s">
        <v>22</v>
      </c>
      <c r="E29" s="166"/>
      <c r="F29" s="320"/>
      <c r="G29" s="177"/>
      <c r="H29" s="166"/>
      <c r="I29" s="294">
        <f>1/12</f>
        <v>0.08333333333333333</v>
      </c>
      <c r="J29" s="178"/>
    </row>
    <row r="30" spans="3:10" ht="3.75" customHeight="1">
      <c r="C30" s="175"/>
      <c r="D30" s="176"/>
      <c r="E30" s="176"/>
      <c r="F30" s="177"/>
      <c r="G30" s="177"/>
      <c r="H30" s="166"/>
      <c r="I30" s="300"/>
      <c r="J30" s="178"/>
    </row>
    <row r="31" spans="3:10" ht="13.5" customHeight="1" thickBot="1">
      <c r="C31" s="379" t="s">
        <v>13</v>
      </c>
      <c r="D31" s="380"/>
      <c r="E31" s="380"/>
      <c r="F31" s="180">
        <f>SUM(F22:F30)</f>
        <v>0</v>
      </c>
      <c r="G31" s="177"/>
      <c r="H31" s="166"/>
      <c r="I31" s="301">
        <f>SUM(I22:I30)</f>
        <v>0.21504444444444443</v>
      </c>
      <c r="J31" s="178"/>
    </row>
    <row r="32" spans="3:10" ht="3.75" customHeight="1">
      <c r="C32" s="173"/>
      <c r="D32" s="174"/>
      <c r="E32" s="174"/>
      <c r="F32" s="177"/>
      <c r="G32" s="177"/>
      <c r="H32" s="166"/>
      <c r="I32" s="302"/>
      <c r="J32" s="178"/>
    </row>
    <row r="33" spans="3:10" ht="21" customHeight="1" thickBot="1">
      <c r="C33" s="375" t="s">
        <v>23</v>
      </c>
      <c r="D33" s="376"/>
      <c r="E33" s="376"/>
      <c r="F33" s="377"/>
      <c r="G33" s="172"/>
      <c r="H33" s="166"/>
      <c r="I33" s="303"/>
      <c r="J33" s="181"/>
    </row>
    <row r="34" spans="3:10" ht="8.25" customHeight="1">
      <c r="C34" s="182"/>
      <c r="D34" s="183"/>
      <c r="E34" s="183"/>
      <c r="F34" s="174"/>
      <c r="G34" s="174"/>
      <c r="H34" s="166"/>
      <c r="I34" s="303"/>
      <c r="J34" s="181"/>
    </row>
    <row r="35" spans="3:10" ht="12.75" customHeight="1">
      <c r="C35" s="175">
        <v>17</v>
      </c>
      <c r="D35" s="378" t="s">
        <v>24</v>
      </c>
      <c r="E35" s="385"/>
      <c r="F35" s="280"/>
      <c r="G35" s="177"/>
      <c r="H35" s="166"/>
      <c r="I35" s="294">
        <f>33/360*5%</f>
        <v>0.004583333333333333</v>
      </c>
      <c r="J35" s="178"/>
    </row>
    <row r="36" spans="3:10" ht="12.75" customHeight="1">
      <c r="C36" s="175">
        <v>18</v>
      </c>
      <c r="D36" s="378" t="s">
        <v>25</v>
      </c>
      <c r="E36" s="378"/>
      <c r="F36" s="280"/>
      <c r="G36" s="177"/>
      <c r="H36" s="166"/>
      <c r="I36" s="294">
        <v>0.0008</v>
      </c>
      <c r="J36" s="178"/>
    </row>
    <row r="37" spans="3:10" ht="12.75" customHeight="1">
      <c r="C37" s="175">
        <v>19</v>
      </c>
      <c r="D37" s="378" t="s">
        <v>26</v>
      </c>
      <c r="E37" s="378"/>
      <c r="F37" s="280"/>
      <c r="G37" s="177"/>
      <c r="H37" s="166"/>
      <c r="I37" s="294">
        <f>I13*0.5*0.9</f>
        <v>0.036000000000000004</v>
      </c>
      <c r="J37" s="178"/>
    </row>
    <row r="38" spans="3:10" ht="3.75" customHeight="1">
      <c r="C38" s="175"/>
      <c r="D38" s="176"/>
      <c r="E38" s="176"/>
      <c r="F38" s="177"/>
      <c r="G38" s="177"/>
      <c r="H38" s="166"/>
      <c r="I38" s="300"/>
      <c r="J38" s="178"/>
    </row>
    <row r="39" spans="3:10" ht="12" customHeight="1" thickBot="1">
      <c r="C39" s="379" t="s">
        <v>13</v>
      </c>
      <c r="D39" s="380"/>
      <c r="E39" s="380"/>
      <c r="F39" s="180">
        <f>SUM(F35:F38)</f>
        <v>0</v>
      </c>
      <c r="G39" s="177"/>
      <c r="H39" s="166"/>
      <c r="I39" s="301">
        <f>SUM(I35:I38)</f>
        <v>0.04138333333333334</v>
      </c>
      <c r="J39" s="178"/>
    </row>
    <row r="40" spans="3:10" ht="3.75" customHeight="1">
      <c r="C40" s="173"/>
      <c r="D40" s="174"/>
      <c r="E40" s="174"/>
      <c r="F40" s="177"/>
      <c r="G40" s="177"/>
      <c r="H40" s="166"/>
      <c r="I40" s="302"/>
      <c r="J40" s="178"/>
    </row>
    <row r="41" spans="3:10" ht="21" customHeight="1" thickBot="1">
      <c r="C41" s="375" t="s">
        <v>27</v>
      </c>
      <c r="D41" s="376"/>
      <c r="E41" s="376"/>
      <c r="F41" s="377"/>
      <c r="G41" s="172"/>
      <c r="H41" s="166"/>
      <c r="I41" s="303"/>
      <c r="J41" s="181"/>
    </row>
    <row r="42" spans="3:10" ht="3.75" customHeight="1">
      <c r="C42" s="173"/>
      <c r="D42" s="174"/>
      <c r="E42" s="174"/>
      <c r="F42" s="174"/>
      <c r="G42" s="174"/>
      <c r="H42" s="166"/>
      <c r="I42" s="303"/>
      <c r="J42" s="181"/>
    </row>
    <row r="43" spans="3:10" ht="12" customHeight="1" thickBot="1">
      <c r="C43" s="175">
        <v>20</v>
      </c>
      <c r="D43" s="378" t="s">
        <v>28</v>
      </c>
      <c r="E43" s="378"/>
      <c r="F43" s="281">
        <f>(F31-F23+F35)*F18</f>
        <v>0</v>
      </c>
      <c r="G43" s="177"/>
      <c r="H43" s="166"/>
      <c r="I43" s="301">
        <f>(I31-2.78%+I35)*I18</f>
        <v>0.07059262222222223</v>
      </c>
      <c r="J43" s="178"/>
    </row>
    <row r="44" spans="3:10" ht="3" customHeight="1">
      <c r="C44" s="182"/>
      <c r="D44" s="176"/>
      <c r="E44" s="176"/>
      <c r="F44" s="177"/>
      <c r="G44" s="177"/>
      <c r="H44" s="166"/>
      <c r="I44" s="302"/>
      <c r="J44" s="178"/>
    </row>
    <row r="45" spans="3:10" s="166" customFormat="1" ht="12" customHeight="1" hidden="1">
      <c r="C45" s="182"/>
      <c r="D45" s="184"/>
      <c r="E45" s="184"/>
      <c r="F45" s="177">
        <f>SUM(F18,F31,F39,F43)</f>
        <v>0</v>
      </c>
      <c r="G45" s="177">
        <f>SUM(G18,G31,G39,G43)</f>
        <v>0</v>
      </c>
      <c r="H45" s="177">
        <f>SUM(H18,H31,H39,H43)</f>
        <v>0</v>
      </c>
      <c r="I45" s="304">
        <f>SUM(I18,I31,I39,I43)</f>
        <v>0.6950204</v>
      </c>
      <c r="J45" s="178"/>
    </row>
    <row r="46" spans="3:10" ht="3.75" customHeight="1">
      <c r="C46" s="381"/>
      <c r="D46" s="382"/>
      <c r="E46" s="382"/>
      <c r="F46" s="174"/>
      <c r="G46" s="174"/>
      <c r="H46" s="166"/>
      <c r="I46" s="303"/>
      <c r="J46" s="185"/>
    </row>
    <row r="47" spans="3:10" ht="15" customHeight="1" thickBot="1">
      <c r="C47" s="373" t="s">
        <v>29</v>
      </c>
      <c r="D47" s="374"/>
      <c r="E47" s="374"/>
      <c r="F47" s="186">
        <f>SUM(F43,F39,F31,F18)</f>
        <v>0</v>
      </c>
      <c r="G47" s="187"/>
      <c r="H47" s="188"/>
      <c r="I47" s="305">
        <f>SUM(I43,I39,I31,I18)</f>
        <v>0.6950204000000001</v>
      </c>
      <c r="J47" s="178"/>
    </row>
    <row r="48" spans="3:10" ht="12" customHeight="1" thickBot="1">
      <c r="C48" s="189"/>
      <c r="D48" s="189"/>
      <c r="E48" s="189"/>
      <c r="F48" s="189"/>
      <c r="G48" s="189"/>
      <c r="H48" s="189"/>
      <c r="I48" s="189"/>
      <c r="J48" s="189"/>
    </row>
    <row r="49" spans="3:10" ht="21" customHeight="1" thickBot="1">
      <c r="C49" s="190">
        <v>1</v>
      </c>
      <c r="D49" s="370" t="s">
        <v>53</v>
      </c>
      <c r="E49" s="370"/>
      <c r="F49" s="370"/>
      <c r="G49" s="370"/>
      <c r="H49" s="191"/>
      <c r="I49" s="295" t="s">
        <v>1</v>
      </c>
      <c r="J49" s="192"/>
    </row>
    <row r="50" spans="2:10" ht="12" customHeight="1">
      <c r="B50" s="3"/>
      <c r="C50" s="157" t="s">
        <v>54</v>
      </c>
      <c r="D50" s="166"/>
      <c r="E50" s="189"/>
      <c r="F50" s="280"/>
      <c r="G50" s="189"/>
      <c r="H50" s="189"/>
      <c r="I50" s="294">
        <v>0.1462</v>
      </c>
      <c r="J50" s="192"/>
    </row>
    <row r="51" spans="2:10" ht="12" customHeight="1" thickBot="1">
      <c r="B51" s="3"/>
      <c r="C51" s="155"/>
      <c r="D51" s="156"/>
      <c r="E51" s="193"/>
      <c r="F51" s="193"/>
      <c r="G51" s="193"/>
      <c r="H51" s="193"/>
      <c r="I51" s="194"/>
      <c r="J51" s="192"/>
    </row>
    <row r="52" spans="2:10" ht="12" customHeight="1" thickBot="1">
      <c r="B52" s="3"/>
      <c r="C52" s="1"/>
      <c r="D52" s="2"/>
      <c r="E52" s="192"/>
      <c r="F52" s="192"/>
      <c r="G52" s="192"/>
      <c r="H52" s="192"/>
      <c r="I52" s="192"/>
      <c r="J52" s="192"/>
    </row>
    <row r="53" spans="3:10" ht="27.75" customHeight="1" thickBot="1">
      <c r="C53" s="190">
        <v>2</v>
      </c>
      <c r="D53" s="370" t="s">
        <v>55</v>
      </c>
      <c r="E53" s="370"/>
      <c r="F53" s="370"/>
      <c r="G53" s="370"/>
      <c r="H53" s="191"/>
      <c r="I53" s="295" t="s">
        <v>1</v>
      </c>
      <c r="J53" s="192"/>
    </row>
    <row r="54" spans="2:9" ht="12" customHeight="1">
      <c r="B54" s="3"/>
      <c r="C54" s="157" t="s">
        <v>57</v>
      </c>
      <c r="D54" s="166"/>
      <c r="E54" s="166"/>
      <c r="F54" s="280"/>
      <c r="G54" s="170"/>
      <c r="H54" s="166"/>
      <c r="I54" s="294">
        <v>0.0165</v>
      </c>
    </row>
    <row r="55" spans="2:9" ht="12" customHeight="1">
      <c r="B55" s="3"/>
      <c r="C55" s="157" t="s">
        <v>58</v>
      </c>
      <c r="D55" s="166"/>
      <c r="E55" s="166"/>
      <c r="F55" s="280"/>
      <c r="G55" s="170"/>
      <c r="H55" s="166"/>
      <c r="I55" s="294">
        <v>0.076</v>
      </c>
    </row>
    <row r="56" spans="2:9" ht="12" customHeight="1">
      <c r="B56" s="3"/>
      <c r="C56" s="157" t="s">
        <v>59</v>
      </c>
      <c r="D56" s="166"/>
      <c r="E56" s="166"/>
      <c r="F56" s="280"/>
      <c r="G56" s="170"/>
      <c r="H56" s="166"/>
      <c r="I56" s="294"/>
    </row>
    <row r="57" spans="2:9" ht="12" customHeight="1">
      <c r="B57" s="3"/>
      <c r="C57" s="157" t="s">
        <v>143</v>
      </c>
      <c r="D57" s="166"/>
      <c r="E57" s="166"/>
      <c r="F57" s="280"/>
      <c r="G57" s="170"/>
      <c r="H57" s="166"/>
      <c r="I57" s="294">
        <v>0.015</v>
      </c>
    </row>
    <row r="58" spans="2:9" ht="12" customHeight="1">
      <c r="B58" s="3"/>
      <c r="C58" s="157"/>
      <c r="D58" s="2"/>
      <c r="E58" s="166"/>
      <c r="F58" s="170"/>
      <c r="G58" s="170"/>
      <c r="H58" s="166"/>
      <c r="I58" s="171"/>
    </row>
    <row r="59" spans="2:9" ht="12" customHeight="1">
      <c r="B59" s="3"/>
      <c r="C59" s="157"/>
      <c r="D59" s="2"/>
      <c r="E59" s="166"/>
      <c r="F59" s="170"/>
      <c r="G59" s="170"/>
      <c r="H59" s="166"/>
      <c r="I59" s="171"/>
    </row>
    <row r="60" spans="2:9" ht="12" customHeight="1">
      <c r="B60" s="3"/>
      <c r="C60" s="157" t="s">
        <v>56</v>
      </c>
      <c r="D60" s="166"/>
      <c r="E60" s="166"/>
      <c r="F60" s="170" t="s">
        <v>124</v>
      </c>
      <c r="G60" s="170"/>
      <c r="H60" s="166"/>
      <c r="I60" s="171" t="s">
        <v>125</v>
      </c>
    </row>
    <row r="61" spans="2:9" ht="12" customHeight="1">
      <c r="B61" s="3"/>
      <c r="C61" s="157"/>
      <c r="D61" s="195" t="s">
        <v>141</v>
      </c>
      <c r="E61" s="166"/>
      <c r="F61" s="280"/>
      <c r="G61" s="170"/>
      <c r="H61" s="166"/>
      <c r="I61" s="294">
        <f>IF($F$56&gt;0,$F$56+$F$57,SUM(F61,$F$54:$F$55,$F$57))</f>
        <v>0</v>
      </c>
    </row>
    <row r="62" spans="2:9" ht="12" customHeight="1">
      <c r="B62" s="3"/>
      <c r="C62" s="157"/>
      <c r="D62" s="2"/>
      <c r="E62" s="166"/>
      <c r="F62" s="170"/>
      <c r="G62" s="170"/>
      <c r="H62" s="166"/>
      <c r="I62" s="171"/>
    </row>
    <row r="63" spans="3:9" ht="12" customHeight="1" thickBot="1">
      <c r="C63" s="196"/>
      <c r="D63" s="188"/>
      <c r="E63" s="188"/>
      <c r="F63" s="197"/>
      <c r="G63" s="197"/>
      <c r="H63" s="188"/>
      <c r="I63" s="198"/>
    </row>
  </sheetData>
  <sheetProtection/>
  <mergeCells count="18">
    <mergeCell ref="C6:F6"/>
    <mergeCell ref="F14:F15"/>
    <mergeCell ref="C18:E18"/>
    <mergeCell ref="D36:E36"/>
    <mergeCell ref="C20:F20"/>
    <mergeCell ref="C31:E31"/>
    <mergeCell ref="C33:F33"/>
    <mergeCell ref="D35:E35"/>
    <mergeCell ref="C4:D4"/>
    <mergeCell ref="E4:F4"/>
    <mergeCell ref="D53:G53"/>
    <mergeCell ref="C47:E47"/>
    <mergeCell ref="C41:F41"/>
    <mergeCell ref="D49:G49"/>
    <mergeCell ref="D37:E37"/>
    <mergeCell ref="C39:E39"/>
    <mergeCell ref="D43:E43"/>
    <mergeCell ref="C46:E46"/>
  </mergeCells>
  <conditionalFormatting sqref="F35:G37 G43 F22:G29 F8:G13 F16:G16 G14:G15 F54:F57">
    <cfRule type="cellIs" priority="11" dxfId="8" operator="greaterThan" stopIfTrue="1">
      <formula>$I8</formula>
    </cfRule>
  </conditionalFormatting>
  <conditionalFormatting sqref="F14:F15">
    <cfRule type="cellIs" priority="12" dxfId="8" operator="greaterThan" stopIfTrue="1">
      <formula>$I14*$I$15</formula>
    </cfRule>
  </conditionalFormatting>
  <conditionalFormatting sqref="F50">
    <cfRule type="cellIs" priority="4" dxfId="8" operator="greaterThan" stopIfTrue="1">
      <formula>$I50</formula>
    </cfRule>
  </conditionalFormatting>
  <conditionalFormatting sqref="F61">
    <cfRule type="cellIs" priority="211" dxfId="8" operator="greaterThan" stopIfTrue="1">
      <formula>EMT!#REF!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07"/>
  <sheetViews>
    <sheetView showGridLines="0" view="pageBreakPreview" zoomScale="160" zoomScaleSheetLayoutView="160" workbookViewId="0" topLeftCell="A99">
      <selection activeCell="B39" sqref="B39"/>
    </sheetView>
  </sheetViews>
  <sheetFormatPr defaultColWidth="9.140625" defaultRowHeight="15"/>
  <cols>
    <col min="1" max="1" width="41.57421875" style="200" customWidth="1"/>
    <col min="2" max="3" width="9.7109375" style="200" customWidth="1"/>
    <col min="4" max="4" width="10.421875" style="200" customWidth="1"/>
    <col min="5" max="7" width="12.28125" style="200" customWidth="1"/>
    <col min="8" max="8" width="9.140625" style="200" customWidth="1"/>
    <col min="9" max="9" width="11.00390625" style="200" bestFit="1" customWidth="1"/>
    <col min="10" max="16384" width="9.140625" style="200" customWidth="1"/>
  </cols>
  <sheetData>
    <row r="1" spans="1:7" ht="20.25" customHeight="1">
      <c r="A1" s="389" t="s">
        <v>101</v>
      </c>
      <c r="B1" s="389"/>
      <c r="C1" s="389"/>
      <c r="D1" s="389"/>
      <c r="E1" s="389"/>
      <c r="F1" s="199"/>
      <c r="G1" s="199"/>
    </row>
    <row r="2" spans="1:7" ht="8.25" customHeight="1">
      <c r="A2" s="201"/>
      <c r="B2" s="201"/>
      <c r="C2" s="201"/>
      <c r="D2" s="201"/>
      <c r="E2" s="202"/>
      <c r="F2" s="202"/>
      <c r="G2" s="202"/>
    </row>
    <row r="3" spans="1:7" ht="12">
      <c r="A3" s="306" t="s">
        <v>114</v>
      </c>
      <c r="B3" s="201"/>
      <c r="C3" s="201"/>
      <c r="F3" s="203" t="s">
        <v>81</v>
      </c>
      <c r="G3" s="310" t="s">
        <v>82</v>
      </c>
    </row>
    <row r="4" spans="1:7" ht="14.25" customHeight="1">
      <c r="A4" s="204"/>
      <c r="B4" s="201"/>
      <c r="C4" s="201"/>
      <c r="F4" s="201"/>
      <c r="G4" s="201"/>
    </row>
    <row r="5" spans="1:7" ht="12">
      <c r="A5" s="201" t="s">
        <v>34</v>
      </c>
      <c r="B5" s="307">
        <v>1320</v>
      </c>
      <c r="C5" s="205"/>
      <c r="F5" s="203" t="s">
        <v>84</v>
      </c>
      <c r="G5" s="310">
        <v>180</v>
      </c>
    </row>
    <row r="6" spans="1:7" ht="16.5" customHeight="1">
      <c r="A6" s="201"/>
      <c r="B6" s="201"/>
      <c r="C6" s="201"/>
      <c r="F6" s="201"/>
      <c r="G6" s="201"/>
    </row>
    <row r="7" spans="1:7" ht="12">
      <c r="A7" s="201" t="s">
        <v>117</v>
      </c>
      <c r="B7" s="308">
        <v>6</v>
      </c>
      <c r="C7" s="308">
        <v>2</v>
      </c>
      <c r="D7" s="309">
        <f>C7/B7</f>
        <v>0.3333333333333333</v>
      </c>
      <c r="F7" s="203" t="s">
        <v>110</v>
      </c>
      <c r="G7" s="308">
        <v>30</v>
      </c>
    </row>
    <row r="8" spans="1:7" ht="12.75" thickBot="1">
      <c r="A8" s="201"/>
      <c r="B8" s="201"/>
      <c r="C8" s="201"/>
      <c r="D8" s="201"/>
      <c r="E8" s="201"/>
      <c r="F8" s="201"/>
      <c r="G8" s="201"/>
    </row>
    <row r="9" spans="1:7" ht="25.5" customHeight="1" thickBot="1">
      <c r="A9" s="206" t="s">
        <v>44</v>
      </c>
      <c r="B9" s="207" t="s">
        <v>30</v>
      </c>
      <c r="C9" s="207" t="s">
        <v>42</v>
      </c>
      <c r="D9" s="336" t="s">
        <v>33</v>
      </c>
      <c r="E9" s="209" t="s">
        <v>97</v>
      </c>
      <c r="F9" s="209" t="s">
        <v>96</v>
      </c>
      <c r="G9" s="209" t="s">
        <v>98</v>
      </c>
    </row>
    <row r="10" spans="1:7" s="201" customFormat="1" ht="30.75" customHeight="1" thickBot="1">
      <c r="A10" s="386" t="s">
        <v>89</v>
      </c>
      <c r="B10" s="387"/>
      <c r="C10" s="387"/>
      <c r="D10" s="387"/>
      <c r="E10" s="387"/>
      <c r="F10" s="387"/>
      <c r="G10" s="388"/>
    </row>
    <row r="11" spans="1:9" ht="12">
      <c r="A11" s="210" t="s">
        <v>36</v>
      </c>
      <c r="B11" s="211"/>
      <c r="C11" s="211"/>
      <c r="D11" s="341"/>
      <c r="E11" s="212">
        <f>D11</f>
        <v>0</v>
      </c>
      <c r="F11" s="213">
        <f>E11*$D$7</f>
        <v>0</v>
      </c>
      <c r="G11" s="213">
        <f>SUM(E11:F11)</f>
        <v>0</v>
      </c>
      <c r="I11" s="214"/>
    </row>
    <row r="12" spans="1:7" ht="12">
      <c r="A12" s="215" t="s">
        <v>37</v>
      </c>
      <c r="B12" s="211"/>
      <c r="C12" s="216"/>
      <c r="D12" s="217"/>
      <c r="E12" s="218"/>
      <c r="F12" s="219"/>
      <c r="G12" s="219"/>
    </row>
    <row r="13" spans="1:7" ht="12">
      <c r="A13" s="220" t="s">
        <v>38</v>
      </c>
      <c r="B13" s="311">
        <v>0</v>
      </c>
      <c r="C13" s="216"/>
      <c r="D13" s="340">
        <f>D11*B13</f>
        <v>0</v>
      </c>
      <c r="E13" s="212">
        <f>D13*B13</f>
        <v>0</v>
      </c>
      <c r="F13" s="221">
        <f>E13*$D$7</f>
        <v>0</v>
      </c>
      <c r="G13" s="221">
        <f aca="true" t="shared" si="0" ref="G13:G19">SUM(E13:F13)</f>
        <v>0</v>
      </c>
    </row>
    <row r="14" spans="1:7" ht="12">
      <c r="A14" s="220" t="s">
        <v>39</v>
      </c>
      <c r="B14" s="311">
        <v>0</v>
      </c>
      <c r="C14" s="216"/>
      <c r="D14" s="340">
        <f>D11*B14</f>
        <v>0</v>
      </c>
      <c r="E14" s="212">
        <f>D14*B14</f>
        <v>0</v>
      </c>
      <c r="F14" s="221">
        <f>E14*$D$7</f>
        <v>0</v>
      </c>
      <c r="G14" s="221">
        <f t="shared" si="0"/>
        <v>0</v>
      </c>
    </row>
    <row r="15" spans="1:7" ht="12">
      <c r="A15" s="220" t="s">
        <v>43</v>
      </c>
      <c r="B15" s="311">
        <v>0.5</v>
      </c>
      <c r="C15" s="216"/>
      <c r="D15" s="217"/>
      <c r="E15" s="218"/>
      <c r="F15" s="219"/>
      <c r="G15" s="219"/>
    </row>
    <row r="16" spans="1:7" ht="12">
      <c r="A16" s="220" t="s">
        <v>83</v>
      </c>
      <c r="B16" s="311">
        <v>0.4</v>
      </c>
      <c r="C16" s="216"/>
      <c r="D16" s="217"/>
      <c r="E16" s="218"/>
      <c r="F16" s="219"/>
      <c r="G16" s="219"/>
    </row>
    <row r="17" spans="1:7" ht="12">
      <c r="A17" s="222" t="s">
        <v>41</v>
      </c>
      <c r="B17" s="211"/>
      <c r="C17" s="216"/>
      <c r="D17" s="217"/>
      <c r="E17" s="223">
        <f>SUM(E11:E16)</f>
        <v>0</v>
      </c>
      <c r="F17" s="223">
        <f>SUM(F11:F16)</f>
        <v>0</v>
      </c>
      <c r="G17" s="224">
        <f t="shared" si="0"/>
        <v>0</v>
      </c>
    </row>
    <row r="18" spans="1:7" ht="12">
      <c r="A18" s="215" t="s">
        <v>40</v>
      </c>
      <c r="B18" s="225">
        <v>0.695</v>
      </c>
      <c r="C18" s="216"/>
      <c r="D18" s="217"/>
      <c r="E18" s="223">
        <f>E17*$B$18</f>
        <v>0</v>
      </c>
      <c r="F18" s="223">
        <f>F17*$B$18</f>
        <v>0</v>
      </c>
      <c r="G18" s="224">
        <f t="shared" si="0"/>
        <v>0</v>
      </c>
    </row>
    <row r="19" spans="1:7" ht="12.75" thickBot="1">
      <c r="A19" s="226" t="s">
        <v>91</v>
      </c>
      <c r="B19" s="227"/>
      <c r="C19" s="228"/>
      <c r="D19" s="229"/>
      <c r="E19" s="230">
        <f>SUM(E17:E18)</f>
        <v>0</v>
      </c>
      <c r="F19" s="230">
        <f>SUM(F17:F18)</f>
        <v>0</v>
      </c>
      <c r="G19" s="230">
        <f t="shared" si="0"/>
        <v>0</v>
      </c>
    </row>
    <row r="20" spans="1:7" s="201" customFormat="1" ht="30.75" customHeight="1" thickBot="1">
      <c r="A20" s="386" t="s">
        <v>90</v>
      </c>
      <c r="B20" s="387"/>
      <c r="C20" s="387"/>
      <c r="D20" s="387"/>
      <c r="E20" s="387"/>
      <c r="F20" s="387"/>
      <c r="G20" s="231"/>
    </row>
    <row r="21" spans="1:7" ht="12">
      <c r="A21" s="232" t="s">
        <v>31</v>
      </c>
      <c r="B21" s="233"/>
      <c r="C21" s="233"/>
      <c r="D21" s="233"/>
      <c r="E21" s="234"/>
      <c r="F21" s="234"/>
      <c r="G21" s="234"/>
    </row>
    <row r="22" spans="1:7" ht="12">
      <c r="A22" s="235" t="s">
        <v>45</v>
      </c>
      <c r="B22" s="236"/>
      <c r="C22" s="339">
        <v>2</v>
      </c>
      <c r="D22" s="236"/>
      <c r="E22" s="237"/>
      <c r="F22" s="237"/>
      <c r="G22" s="237"/>
    </row>
    <row r="23" spans="1:7" ht="12">
      <c r="A23" s="235" t="s">
        <v>32</v>
      </c>
      <c r="B23" s="236"/>
      <c r="C23" s="238">
        <v>30</v>
      </c>
      <c r="D23" s="236"/>
      <c r="E23" s="237"/>
      <c r="F23" s="237"/>
      <c r="G23" s="237"/>
    </row>
    <row r="24" spans="1:7" ht="12">
      <c r="A24" s="235" t="s">
        <v>51</v>
      </c>
      <c r="B24" s="236"/>
      <c r="C24" s="236"/>
      <c r="D24" s="338"/>
      <c r="E24" s="237"/>
      <c r="F24" s="237"/>
      <c r="G24" s="237"/>
    </row>
    <row r="25" spans="1:7" ht="12">
      <c r="A25" s="235" t="s">
        <v>50</v>
      </c>
      <c r="B25" s="236"/>
      <c r="C25" s="236"/>
      <c r="D25" s="236"/>
      <c r="E25" s="239">
        <f>D24*C22*((1-D7)*C23)</f>
        <v>0</v>
      </c>
      <c r="F25" s="239">
        <f>D24*(D7*C23)*C22</f>
        <v>0</v>
      </c>
      <c r="G25" s="237"/>
    </row>
    <row r="26" spans="1:7" ht="12">
      <c r="A26" s="235" t="s">
        <v>46</v>
      </c>
      <c r="B26" s="342"/>
      <c r="C26" s="236"/>
      <c r="D26" s="236"/>
      <c r="E26" s="240">
        <f>(B26*D11)*-1</f>
        <v>0</v>
      </c>
      <c r="F26" s="240">
        <f>(B26*D11*D7)*-1</f>
        <v>0</v>
      </c>
      <c r="G26" s="237"/>
    </row>
    <row r="27" spans="1:11" ht="12">
      <c r="A27" s="222" t="s">
        <v>13</v>
      </c>
      <c r="B27" s="241"/>
      <c r="C27" s="241"/>
      <c r="D27" s="242"/>
      <c r="E27" s="239">
        <f>IF(E26*-1&gt;=E25,0,E25+E26)</f>
        <v>0</v>
      </c>
      <c r="F27" s="239">
        <f>IF(F26*-1&gt;=F25,0,F25+F26)</f>
        <v>0</v>
      </c>
      <c r="G27" s="243">
        <f>SUM(E27:F27)</f>
        <v>0</v>
      </c>
      <c r="I27" s="214"/>
      <c r="J27" s="244"/>
      <c r="K27" s="214"/>
    </row>
    <row r="28" spans="1:11" ht="12" hidden="1">
      <c r="A28" s="235" t="s">
        <v>47</v>
      </c>
      <c r="B28" s="316"/>
      <c r="C28" s="241"/>
      <c r="D28" s="242"/>
      <c r="E28" s="240">
        <f>(E27*B28)*-1</f>
        <v>0</v>
      </c>
      <c r="F28" s="240">
        <f>(F27*B28)*-1</f>
        <v>0</v>
      </c>
      <c r="G28" s="221">
        <f>SUM(E28:F28)</f>
        <v>0</v>
      </c>
      <c r="I28" s="214"/>
      <c r="J28" s="244"/>
      <c r="K28" s="214"/>
    </row>
    <row r="29" spans="1:11" ht="12.75" thickBot="1">
      <c r="A29" s="226" t="s">
        <v>35</v>
      </c>
      <c r="B29" s="246"/>
      <c r="C29" s="246"/>
      <c r="D29" s="247"/>
      <c r="E29" s="248">
        <f>SUM(E27:E28)</f>
        <v>0</v>
      </c>
      <c r="F29" s="248">
        <f>SUM(F27:F28)</f>
        <v>0</v>
      </c>
      <c r="G29" s="248">
        <f>SUM(E29:F29)</f>
        <v>0</v>
      </c>
      <c r="K29" s="214"/>
    </row>
    <row r="30" spans="1:7" ht="12">
      <c r="A30" s="232" t="s">
        <v>85</v>
      </c>
      <c r="B30" s="233"/>
      <c r="C30" s="233"/>
      <c r="D30" s="233"/>
      <c r="E30" s="234"/>
      <c r="F30" s="234"/>
      <c r="G30" s="234"/>
    </row>
    <row r="31" spans="1:7" ht="12">
      <c r="A31" s="235" t="s">
        <v>32</v>
      </c>
      <c r="B31" s="236"/>
      <c r="C31" s="238">
        <v>30</v>
      </c>
      <c r="D31" s="236"/>
      <c r="E31" s="237"/>
      <c r="F31" s="237"/>
      <c r="G31" s="237"/>
    </row>
    <row r="32" spans="1:7" ht="12">
      <c r="A32" s="235" t="s">
        <v>52</v>
      </c>
      <c r="B32" s="236"/>
      <c r="C32" s="236"/>
      <c r="D32" s="337"/>
      <c r="E32" s="240">
        <f>D32*(1-D7)*C31</f>
        <v>0</v>
      </c>
      <c r="F32" s="240">
        <f>D32*D7*C31</f>
        <v>0</v>
      </c>
      <c r="G32" s="221">
        <f>SUM(E32:F32)</f>
        <v>0</v>
      </c>
    </row>
    <row r="33" spans="1:7" ht="12">
      <c r="A33" s="235" t="s">
        <v>46</v>
      </c>
      <c r="B33" s="313"/>
      <c r="C33" s="236"/>
      <c r="D33" s="241"/>
      <c r="E33" s="240">
        <f>E32*$B$33*-1</f>
        <v>0</v>
      </c>
      <c r="F33" s="240">
        <f>F32*$B$33*-1</f>
        <v>0</v>
      </c>
      <c r="G33" s="221">
        <f>SUM(E33:F33)</f>
        <v>0</v>
      </c>
    </row>
    <row r="34" spans="1:7" ht="12">
      <c r="A34" s="222" t="s">
        <v>13</v>
      </c>
      <c r="B34" s="241"/>
      <c r="C34" s="241"/>
      <c r="D34" s="241"/>
      <c r="E34" s="239">
        <f>SUM(E32:E33)</f>
        <v>0</v>
      </c>
      <c r="F34" s="239">
        <f>SUM(F32:F33)</f>
        <v>0</v>
      </c>
      <c r="G34" s="243">
        <f>SUM(E34:F34)</f>
        <v>0</v>
      </c>
    </row>
    <row r="35" spans="1:7" ht="12" hidden="1">
      <c r="A35" s="235" t="s">
        <v>47</v>
      </c>
      <c r="B35" s="316"/>
      <c r="C35" s="241"/>
      <c r="D35" s="241"/>
      <c r="E35" s="240">
        <f>(E34*B35)*-1</f>
        <v>0</v>
      </c>
      <c r="F35" s="240">
        <f>(F34*B35)*-1</f>
        <v>0</v>
      </c>
      <c r="G35" s="221">
        <f>SUM(E35:F35)</f>
        <v>0</v>
      </c>
    </row>
    <row r="36" spans="1:7" ht="12.75" thickBot="1">
      <c r="A36" s="226" t="s">
        <v>35</v>
      </c>
      <c r="B36" s="246"/>
      <c r="C36" s="246"/>
      <c r="D36" s="246"/>
      <c r="E36" s="249">
        <f>SUM(E34:E35)</f>
        <v>0</v>
      </c>
      <c r="F36" s="249">
        <f>SUM(F34:F35)</f>
        <v>0</v>
      </c>
      <c r="G36" s="248">
        <f>SUM(E36:F36)</f>
        <v>0</v>
      </c>
    </row>
    <row r="37" spans="1:7" ht="12">
      <c r="A37" s="232" t="s">
        <v>102</v>
      </c>
      <c r="B37" s="233"/>
      <c r="C37" s="233"/>
      <c r="D37" s="233"/>
      <c r="E37" s="250"/>
      <c r="F37" s="250"/>
      <c r="G37" s="234"/>
    </row>
    <row r="38" spans="1:7" ht="12">
      <c r="A38" s="235" t="s">
        <v>49</v>
      </c>
      <c r="B38" s="236"/>
      <c r="C38" s="312">
        <v>1</v>
      </c>
      <c r="D38" s="337"/>
      <c r="E38" s="240">
        <f>D38*C38</f>
        <v>0</v>
      </c>
      <c r="F38" s="240">
        <f>E38*$D$7</f>
        <v>0</v>
      </c>
      <c r="G38" s="221">
        <f>SUM(E38:F38)</f>
        <v>0</v>
      </c>
    </row>
    <row r="39" spans="1:7" ht="12">
      <c r="A39" s="251" t="s">
        <v>130</v>
      </c>
      <c r="B39" s="313"/>
      <c r="C39" s="236"/>
      <c r="D39" s="236"/>
      <c r="E39" s="240">
        <f>(E38*B39)*-1</f>
        <v>0</v>
      </c>
      <c r="F39" s="240">
        <f>(F38*B39)*-1</f>
        <v>0</v>
      </c>
      <c r="G39" s="221">
        <f>SUM(E39:F39)</f>
        <v>0</v>
      </c>
    </row>
    <row r="40" spans="1:7" ht="12.75" thickBot="1">
      <c r="A40" s="226" t="s">
        <v>35</v>
      </c>
      <c r="B40" s="246"/>
      <c r="C40" s="246"/>
      <c r="D40" s="247"/>
      <c r="E40" s="248">
        <f>SUM(E38:E39)</f>
        <v>0</v>
      </c>
      <c r="F40" s="248">
        <f>SUM(F38:F39)</f>
        <v>0</v>
      </c>
      <c r="G40" s="248">
        <f>SUM(E40:F40)</f>
        <v>0</v>
      </c>
    </row>
    <row r="41" spans="1:7" ht="12" hidden="1">
      <c r="A41" s="232" t="s">
        <v>48</v>
      </c>
      <c r="B41" s="233"/>
      <c r="C41" s="233"/>
      <c r="D41" s="233"/>
      <c r="E41" s="234"/>
      <c r="F41" s="234"/>
      <c r="G41" s="234"/>
    </row>
    <row r="42" spans="1:7" ht="12" hidden="1">
      <c r="A42" s="235" t="s">
        <v>49</v>
      </c>
      <c r="B42" s="236"/>
      <c r="C42" s="312"/>
      <c r="D42" s="312"/>
      <c r="E42" s="221">
        <f>D42*C42</f>
        <v>0</v>
      </c>
      <c r="F42" s="221">
        <f>E42*$D$7</f>
        <v>0</v>
      </c>
      <c r="G42" s="221">
        <f>SUM(E42:F42)</f>
        <v>0</v>
      </c>
    </row>
    <row r="43" spans="1:7" ht="12.75" hidden="1" thickBot="1">
      <c r="A43" s="226" t="s">
        <v>35</v>
      </c>
      <c r="B43" s="246"/>
      <c r="C43" s="246"/>
      <c r="D43" s="247"/>
      <c r="E43" s="248">
        <f>SUM(E42:E42)</f>
        <v>0</v>
      </c>
      <c r="F43" s="248">
        <f>SUM(F42:F42)</f>
        <v>0</v>
      </c>
      <c r="G43" s="248">
        <f>SUM(E43:F43)</f>
        <v>0</v>
      </c>
    </row>
    <row r="44" spans="1:7" ht="12">
      <c r="A44" s="232" t="s">
        <v>78</v>
      </c>
      <c r="B44" s="233"/>
      <c r="C44" s="233"/>
      <c r="D44" s="233"/>
      <c r="E44" s="234"/>
      <c r="F44" s="234"/>
      <c r="G44" s="234"/>
    </row>
    <row r="45" spans="1:7" ht="12">
      <c r="A45" s="235" t="s">
        <v>49</v>
      </c>
      <c r="B45" s="236"/>
      <c r="C45" s="312">
        <v>1</v>
      </c>
      <c r="D45" s="337"/>
      <c r="E45" s="221">
        <f>D45*C45</f>
        <v>0</v>
      </c>
      <c r="F45" s="221">
        <f>E45*$D$7</f>
        <v>0</v>
      </c>
      <c r="G45" s="221">
        <f>SUM(E45:F45)</f>
        <v>0</v>
      </c>
    </row>
    <row r="46" spans="1:7" ht="12.75" thickBot="1">
      <c r="A46" s="226" t="s">
        <v>35</v>
      </c>
      <c r="B46" s="246"/>
      <c r="C46" s="246"/>
      <c r="D46" s="247"/>
      <c r="E46" s="248">
        <f>SUM(E45:E45)</f>
        <v>0</v>
      </c>
      <c r="F46" s="248">
        <f>E46*$D$7</f>
        <v>0</v>
      </c>
      <c r="G46" s="248">
        <f>SUM(E46:F46)</f>
        <v>0</v>
      </c>
    </row>
    <row r="47" spans="1:7" ht="12.75" thickBot="1">
      <c r="A47" s="252" t="s">
        <v>92</v>
      </c>
      <c r="B47" s="253"/>
      <c r="C47" s="254"/>
      <c r="D47" s="255"/>
      <c r="E47" s="256">
        <f>SUM(E46,E43,E40,E36,E29)</f>
        <v>0</v>
      </c>
      <c r="F47" s="256">
        <f>SUM(F46,F43,F40,F36,F29)</f>
        <v>0</v>
      </c>
      <c r="G47" s="256">
        <f>SUM(G46,G43,G40,G36,G29)</f>
        <v>0</v>
      </c>
    </row>
    <row r="48" spans="1:7" s="201" customFormat="1" ht="23.25" customHeight="1" thickBot="1">
      <c r="A48" s="390" t="s">
        <v>99</v>
      </c>
      <c r="B48" s="391"/>
      <c r="C48" s="391"/>
      <c r="D48" s="391"/>
      <c r="E48" s="391"/>
      <c r="F48" s="391"/>
      <c r="G48" s="231"/>
    </row>
    <row r="49" spans="1:7" ht="12">
      <c r="A49" s="257" t="s">
        <v>86</v>
      </c>
      <c r="B49" s="258"/>
      <c r="C49" s="258"/>
      <c r="D49" s="258"/>
      <c r="E49" s="259"/>
      <c r="F49" s="259"/>
      <c r="G49" s="259"/>
    </row>
    <row r="50" spans="1:7" ht="12">
      <c r="A50" s="335" t="s">
        <v>103</v>
      </c>
      <c r="B50" s="236"/>
      <c r="C50" s="335">
        <f>'UNIFORME-EPI'!D6</f>
        <v>6</v>
      </c>
      <c r="D50" s="337"/>
      <c r="E50" s="221">
        <f>(D50*C50)/12</f>
        <v>0</v>
      </c>
      <c r="F50" s="221">
        <f>E50*$D$7</f>
        <v>0</v>
      </c>
      <c r="G50" s="221">
        <f>SUM(E50:F50)</f>
        <v>0</v>
      </c>
    </row>
    <row r="51" spans="1:7" ht="12">
      <c r="A51" s="335" t="s">
        <v>104</v>
      </c>
      <c r="B51" s="236"/>
      <c r="C51" s="335">
        <f>'UNIFORME-EPI'!D7</f>
        <v>1</v>
      </c>
      <c r="D51" s="337"/>
      <c r="E51" s="221">
        <f aca="true" t="shared" si="1" ref="E51:E64">(D51*C51)/12</f>
        <v>0</v>
      </c>
      <c r="F51" s="221">
        <f aca="true" t="shared" si="2" ref="F51:F67">E51*$D$7</f>
        <v>0</v>
      </c>
      <c r="G51" s="221">
        <f aca="true" t="shared" si="3" ref="G51:G90">SUM(E51:F51)</f>
        <v>0</v>
      </c>
    </row>
    <row r="52" spans="1:7" ht="12">
      <c r="A52" s="335" t="s">
        <v>166</v>
      </c>
      <c r="B52" s="236"/>
      <c r="C52" s="335">
        <f>'UNIFORME-EPI'!D8</f>
        <v>1</v>
      </c>
      <c r="D52" s="337"/>
      <c r="E52" s="221">
        <f t="shared" si="1"/>
        <v>0</v>
      </c>
      <c r="F52" s="221">
        <f t="shared" si="2"/>
        <v>0</v>
      </c>
      <c r="G52" s="221">
        <f t="shared" si="3"/>
        <v>0</v>
      </c>
    </row>
    <row r="53" spans="1:7" ht="12">
      <c r="A53" s="335" t="s">
        <v>105</v>
      </c>
      <c r="B53" s="236"/>
      <c r="C53" s="335">
        <f>'UNIFORME-EPI'!D9</f>
        <v>6</v>
      </c>
      <c r="D53" s="337"/>
      <c r="E53" s="221">
        <f t="shared" si="1"/>
        <v>0</v>
      </c>
      <c r="F53" s="221">
        <f t="shared" si="2"/>
        <v>0</v>
      </c>
      <c r="G53" s="221">
        <f t="shared" si="3"/>
        <v>0</v>
      </c>
    </row>
    <row r="54" spans="1:7" ht="12">
      <c r="A54" s="335" t="s">
        <v>106</v>
      </c>
      <c r="B54" s="236"/>
      <c r="C54" s="335">
        <f>'UNIFORME-EPI'!D10</f>
        <v>2</v>
      </c>
      <c r="D54" s="337"/>
      <c r="E54" s="221">
        <f t="shared" si="1"/>
        <v>0</v>
      </c>
      <c r="F54" s="221">
        <f t="shared" si="2"/>
        <v>0</v>
      </c>
      <c r="G54" s="221">
        <f t="shared" si="3"/>
        <v>0</v>
      </c>
    </row>
    <row r="55" spans="1:7" ht="12">
      <c r="A55" s="335" t="s">
        <v>107</v>
      </c>
      <c r="B55" s="236"/>
      <c r="C55" s="335">
        <f>'UNIFORME-EPI'!D11</f>
        <v>1</v>
      </c>
      <c r="D55" s="337"/>
      <c r="E55" s="221">
        <f t="shared" si="1"/>
        <v>0</v>
      </c>
      <c r="F55" s="221">
        <f t="shared" si="2"/>
        <v>0</v>
      </c>
      <c r="G55" s="221">
        <f t="shared" si="3"/>
        <v>0</v>
      </c>
    </row>
    <row r="56" spans="1:7" ht="12">
      <c r="A56" s="335" t="s">
        <v>108</v>
      </c>
      <c r="B56" s="236"/>
      <c r="C56" s="335">
        <f>'UNIFORME-EPI'!D12</f>
        <v>4</v>
      </c>
      <c r="D56" s="337"/>
      <c r="E56" s="221">
        <f t="shared" si="1"/>
        <v>0</v>
      </c>
      <c r="F56" s="221">
        <f t="shared" si="2"/>
        <v>0</v>
      </c>
      <c r="G56" s="221">
        <f t="shared" si="3"/>
        <v>0</v>
      </c>
    </row>
    <row r="57" spans="1:7" ht="12">
      <c r="A57" s="335" t="s">
        <v>109</v>
      </c>
      <c r="B57" s="236"/>
      <c r="C57" s="335">
        <f>'UNIFORME-EPI'!D13</f>
        <v>1</v>
      </c>
      <c r="D57" s="337"/>
      <c r="E57" s="221">
        <f t="shared" si="1"/>
        <v>0</v>
      </c>
      <c r="F57" s="221">
        <f t="shared" si="2"/>
        <v>0</v>
      </c>
      <c r="G57" s="221">
        <f t="shared" si="3"/>
        <v>0</v>
      </c>
    </row>
    <row r="58" spans="1:7" ht="12">
      <c r="A58" s="335" t="s">
        <v>144</v>
      </c>
      <c r="B58" s="236"/>
      <c r="C58" s="335">
        <f>'UNIFORME-EPI'!D14</f>
        <v>3</v>
      </c>
      <c r="D58" s="337"/>
      <c r="E58" s="221">
        <f t="shared" si="1"/>
        <v>0</v>
      </c>
      <c r="F58" s="221">
        <f t="shared" si="2"/>
        <v>0</v>
      </c>
      <c r="G58" s="221">
        <f t="shared" si="3"/>
        <v>0</v>
      </c>
    </row>
    <row r="59" spans="1:7" ht="12">
      <c r="A59" s="335" t="s">
        <v>145</v>
      </c>
      <c r="B59" s="236"/>
      <c r="C59" s="335">
        <f>'UNIFORME-EPI'!D15</f>
        <v>1</v>
      </c>
      <c r="D59" s="337"/>
      <c r="E59" s="221">
        <f t="shared" si="1"/>
        <v>0</v>
      </c>
      <c r="F59" s="221">
        <f t="shared" si="2"/>
        <v>0</v>
      </c>
      <c r="G59" s="221">
        <f t="shared" si="3"/>
        <v>0</v>
      </c>
    </row>
    <row r="60" spans="1:7" ht="12">
      <c r="A60" s="335"/>
      <c r="B60" s="236"/>
      <c r="C60" s="335"/>
      <c r="D60" s="335"/>
      <c r="E60" s="221">
        <f t="shared" si="1"/>
        <v>0</v>
      </c>
      <c r="F60" s="221">
        <f t="shared" si="2"/>
        <v>0</v>
      </c>
      <c r="G60" s="221">
        <f t="shared" si="3"/>
        <v>0</v>
      </c>
    </row>
    <row r="61" spans="1:7" ht="12">
      <c r="A61" s="335"/>
      <c r="B61" s="236"/>
      <c r="C61" s="335"/>
      <c r="D61" s="335"/>
      <c r="E61" s="221">
        <f t="shared" si="1"/>
        <v>0</v>
      </c>
      <c r="F61" s="221">
        <f t="shared" si="2"/>
        <v>0</v>
      </c>
      <c r="G61" s="221">
        <f t="shared" si="3"/>
        <v>0</v>
      </c>
    </row>
    <row r="62" spans="1:7" ht="12">
      <c r="A62" s="335"/>
      <c r="B62" s="236"/>
      <c r="C62" s="335"/>
      <c r="D62" s="335"/>
      <c r="E62" s="221">
        <f t="shared" si="1"/>
        <v>0</v>
      </c>
      <c r="F62" s="221">
        <f t="shared" si="2"/>
        <v>0</v>
      </c>
      <c r="G62" s="221">
        <f t="shared" si="3"/>
        <v>0</v>
      </c>
    </row>
    <row r="63" spans="1:7" ht="12">
      <c r="A63" s="335"/>
      <c r="B63" s="236"/>
      <c r="C63" s="335"/>
      <c r="D63" s="335"/>
      <c r="E63" s="221">
        <f t="shared" si="1"/>
        <v>0</v>
      </c>
      <c r="F63" s="221">
        <f t="shared" si="2"/>
        <v>0</v>
      </c>
      <c r="G63" s="221">
        <f t="shared" si="3"/>
        <v>0</v>
      </c>
    </row>
    <row r="64" spans="1:7" ht="12">
      <c r="A64" s="335"/>
      <c r="B64" s="236"/>
      <c r="C64" s="335"/>
      <c r="D64" s="335"/>
      <c r="E64" s="221">
        <f t="shared" si="1"/>
        <v>0</v>
      </c>
      <c r="F64" s="221">
        <f t="shared" si="2"/>
        <v>0</v>
      </c>
      <c r="G64" s="221">
        <f t="shared" si="3"/>
        <v>0</v>
      </c>
    </row>
    <row r="65" spans="1:8" ht="12">
      <c r="A65" s="222" t="s">
        <v>13</v>
      </c>
      <c r="B65" s="241"/>
      <c r="C65" s="241"/>
      <c r="D65" s="241"/>
      <c r="E65" s="243">
        <f>SUM(E50:E64)</f>
        <v>0</v>
      </c>
      <c r="F65" s="243">
        <f>SUM(F50:F64)</f>
        <v>0</v>
      </c>
      <c r="G65" s="243">
        <f>SUM(G50:G64)</f>
        <v>0</v>
      </c>
      <c r="H65" s="214"/>
    </row>
    <row r="66" spans="1:7" ht="12" hidden="1">
      <c r="A66" s="235" t="s">
        <v>47</v>
      </c>
      <c r="B66" s="316"/>
      <c r="C66" s="241"/>
      <c r="D66" s="260">
        <f>E65</f>
        <v>0</v>
      </c>
      <c r="E66" s="221">
        <f>(E65*$B$66)*-1</f>
        <v>0</v>
      </c>
      <c r="F66" s="221">
        <f>(F65*$B$66)*-1</f>
        <v>0</v>
      </c>
      <c r="G66" s="221">
        <f t="shared" si="3"/>
        <v>0</v>
      </c>
    </row>
    <row r="67" spans="1:7" ht="12.75" thickBot="1">
      <c r="A67" s="226" t="s">
        <v>35</v>
      </c>
      <c r="B67" s="246"/>
      <c r="C67" s="246"/>
      <c r="D67" s="247"/>
      <c r="E67" s="248">
        <f>SUM(E65:E66)</f>
        <v>0</v>
      </c>
      <c r="F67" s="248">
        <f t="shared" si="2"/>
        <v>0</v>
      </c>
      <c r="G67" s="248">
        <f t="shared" si="3"/>
        <v>0</v>
      </c>
    </row>
    <row r="68" spans="1:7" ht="12" hidden="1">
      <c r="A68" s="257" t="s">
        <v>119</v>
      </c>
      <c r="B68" s="258"/>
      <c r="C68" s="258"/>
      <c r="D68" s="258"/>
      <c r="E68" s="259"/>
      <c r="F68" s="259"/>
      <c r="G68" s="259"/>
    </row>
    <row r="69" spans="1:7" ht="12" hidden="1">
      <c r="A69" s="312"/>
      <c r="B69" s="236"/>
      <c r="C69" s="312"/>
      <c r="D69" s="312"/>
      <c r="E69" s="221">
        <f aca="true" t="shared" si="4" ref="E69:E74">D69*C69</f>
        <v>0</v>
      </c>
      <c r="F69" s="221">
        <f aca="true" t="shared" si="5" ref="F69:F74">E69*$D$7</f>
        <v>0</v>
      </c>
      <c r="G69" s="221">
        <f t="shared" si="3"/>
        <v>0</v>
      </c>
    </row>
    <row r="70" spans="1:7" ht="12" hidden="1">
      <c r="A70" s="312"/>
      <c r="B70" s="313"/>
      <c r="C70" s="312"/>
      <c r="D70" s="312"/>
      <c r="E70" s="221">
        <f t="shared" si="4"/>
        <v>0</v>
      </c>
      <c r="F70" s="221">
        <f t="shared" si="5"/>
        <v>0</v>
      </c>
      <c r="G70" s="221">
        <f t="shared" si="3"/>
        <v>0</v>
      </c>
    </row>
    <row r="71" spans="1:7" ht="12" hidden="1">
      <c r="A71" s="312"/>
      <c r="B71" s="313"/>
      <c r="C71" s="312"/>
      <c r="D71" s="312"/>
      <c r="E71" s="221">
        <f t="shared" si="4"/>
        <v>0</v>
      </c>
      <c r="F71" s="221">
        <f t="shared" si="5"/>
        <v>0</v>
      </c>
      <c r="G71" s="221">
        <f t="shared" si="3"/>
        <v>0</v>
      </c>
    </row>
    <row r="72" spans="1:7" ht="12" hidden="1">
      <c r="A72" s="312"/>
      <c r="B72" s="313"/>
      <c r="C72" s="312"/>
      <c r="D72" s="312"/>
      <c r="E72" s="221">
        <f t="shared" si="4"/>
        <v>0</v>
      </c>
      <c r="F72" s="221">
        <f t="shared" si="5"/>
        <v>0</v>
      </c>
      <c r="G72" s="221">
        <f t="shared" si="3"/>
        <v>0</v>
      </c>
    </row>
    <row r="73" spans="1:7" ht="12" hidden="1">
      <c r="A73" s="312"/>
      <c r="B73" s="313"/>
      <c r="C73" s="312"/>
      <c r="D73" s="312"/>
      <c r="E73" s="221">
        <f t="shared" si="4"/>
        <v>0</v>
      </c>
      <c r="F73" s="221">
        <f t="shared" si="5"/>
        <v>0</v>
      </c>
      <c r="G73" s="221">
        <f t="shared" si="3"/>
        <v>0</v>
      </c>
    </row>
    <row r="74" spans="1:7" ht="12" hidden="1">
      <c r="A74" s="312"/>
      <c r="B74" s="313"/>
      <c r="C74" s="312"/>
      <c r="D74" s="312"/>
      <c r="E74" s="221">
        <f t="shared" si="4"/>
        <v>0</v>
      </c>
      <c r="F74" s="221">
        <f t="shared" si="5"/>
        <v>0</v>
      </c>
      <c r="G74" s="221">
        <f t="shared" si="3"/>
        <v>0</v>
      </c>
    </row>
    <row r="75" spans="1:7" ht="12" hidden="1">
      <c r="A75" s="222" t="s">
        <v>13</v>
      </c>
      <c r="B75" s="241"/>
      <c r="C75" s="241"/>
      <c r="D75" s="241"/>
      <c r="E75" s="243">
        <f>SUM(E69:E74)</f>
        <v>0</v>
      </c>
      <c r="F75" s="243">
        <f>E75*$D$7</f>
        <v>0</v>
      </c>
      <c r="G75" s="243">
        <f t="shared" si="3"/>
        <v>0</v>
      </c>
    </row>
    <row r="76" spans="1:7" ht="12" hidden="1">
      <c r="A76" s="235" t="s">
        <v>47</v>
      </c>
      <c r="B76" s="245">
        <f>IF(EMT!$F$54=1.65%,9.25%,0)</f>
        <v>0</v>
      </c>
      <c r="C76" s="241"/>
      <c r="D76" s="241"/>
      <c r="E76" s="221">
        <f>(SUM(E75)*$B$76)*-1</f>
        <v>0</v>
      </c>
      <c r="F76" s="221">
        <f>(SUM(F75)*$B$76)*-1</f>
        <v>0</v>
      </c>
      <c r="G76" s="221">
        <f t="shared" si="3"/>
        <v>0</v>
      </c>
    </row>
    <row r="77" spans="1:7" ht="12.75" hidden="1" thickBot="1">
      <c r="A77" s="226" t="s">
        <v>35</v>
      </c>
      <c r="B77" s="246"/>
      <c r="C77" s="246"/>
      <c r="D77" s="247"/>
      <c r="E77" s="248">
        <f>SUM(E75:E76)</f>
        <v>0</v>
      </c>
      <c r="F77" s="248">
        <f>SUM(F75:F76)</f>
        <v>0</v>
      </c>
      <c r="G77" s="248">
        <f t="shared" si="3"/>
        <v>0</v>
      </c>
    </row>
    <row r="78" spans="1:7" ht="36" hidden="1">
      <c r="A78" s="261" t="s">
        <v>118</v>
      </c>
      <c r="B78" s="262" t="s">
        <v>88</v>
      </c>
      <c r="C78" s="263" t="s">
        <v>42</v>
      </c>
      <c r="D78" s="262" t="s">
        <v>33</v>
      </c>
      <c r="E78" s="264" t="s">
        <v>97</v>
      </c>
      <c r="F78" s="264" t="s">
        <v>96</v>
      </c>
      <c r="G78" s="264" t="s">
        <v>98</v>
      </c>
    </row>
    <row r="79" spans="1:9" ht="11.25" customHeight="1" hidden="1">
      <c r="A79" s="314"/>
      <c r="B79" s="314"/>
      <c r="C79" s="314"/>
      <c r="D79" s="314"/>
      <c r="E79" s="213">
        <f>IF(C79&gt;0,(((D79*C79/B79)/((SUMIF(RESUMO!$B$6:$B$6,RESUMO!#REF!,RESUMO!$H$6:$H$6))*(1+$D$7)))*(1-$D$7)),0)</f>
        <v>0</v>
      </c>
      <c r="F79" s="213">
        <f>IF(C79&gt;0,(((D79*C79/B79)/((SUMIF(RESUMO!$B$6:$B$6,RESUMO!#REF!,RESUMO!$H$6:$H$6))*(1+$D$7)))*($D$7)),0)</f>
        <v>0</v>
      </c>
      <c r="G79" s="213">
        <f t="shared" si="3"/>
        <v>0</v>
      </c>
      <c r="I79" s="244"/>
    </row>
    <row r="80" spans="1:9" ht="12" hidden="1">
      <c r="A80" s="314"/>
      <c r="B80" s="312"/>
      <c r="C80" s="312"/>
      <c r="D80" s="312"/>
      <c r="E80" s="213">
        <f>IF(C80&gt;0,(((D80*C80/B80)/((SUMIF(RESUMO!$C$6:$C$12,RESUMO!#REF!,RESUMO!$H$6:$H$12))*(1+$D$7)))*(1-$D$7)),0)</f>
        <v>0</v>
      </c>
      <c r="F80" s="213">
        <f>IF(C80&gt;0,(((D80*C80/B80)/((SUMIF(RESUMO!$C$6:$C$12,RESUMO!#REF!,RESUMO!$H$6:$H$12))*(1+$D$7)))*($D$7)),0)</f>
        <v>0</v>
      </c>
      <c r="G80" s="213">
        <f aca="true" t="shared" si="6" ref="G80:G85">SUM(E80:F80)</f>
        <v>0</v>
      </c>
      <c r="I80" s="244"/>
    </row>
    <row r="81" spans="1:9" ht="12" hidden="1">
      <c r="A81" s="314"/>
      <c r="B81" s="312"/>
      <c r="C81" s="312"/>
      <c r="D81" s="312"/>
      <c r="E81" s="213">
        <f>IF(C81&gt;0,(((D81*C81/B81)/((SUMIF(RESUMO!$C$6:$C$12,RESUMO!#REF!,RESUMO!$H$6:$H$12))*(1+$D$7)))*(1-$D$7)),0)</f>
        <v>0</v>
      </c>
      <c r="F81" s="213">
        <f>IF(C81&gt;0,(((D81*C81/B81)/((SUMIF(RESUMO!$C$6:$C$12,RESUMO!#REF!,RESUMO!$H$6:$H$12))*(1+$D$7)))*($D$7)),0)</f>
        <v>0</v>
      </c>
      <c r="G81" s="213">
        <f t="shared" si="6"/>
        <v>0</v>
      </c>
      <c r="I81" s="244"/>
    </row>
    <row r="82" spans="1:10" ht="12" hidden="1">
      <c r="A82" s="314"/>
      <c r="B82" s="312"/>
      <c r="C82" s="312"/>
      <c r="D82" s="312"/>
      <c r="E82" s="213">
        <f>IF(C82&gt;0,(((D82*C82/B82)/((SUMIF(RESUMO!$C$6:$C$12,RESUMO!#REF!,RESUMO!$H$6:$H$12))*(1+$D$7)))*(1-$D$7)),0)</f>
        <v>0</v>
      </c>
      <c r="F82" s="213">
        <f>IF(C82&gt;0,(((D82*C82/B82)/((SUMIF(RESUMO!$C$6:$C$12,RESUMO!#REF!,RESUMO!$H$6:$H$12))*(1+$D$7)))*($D$7)),0)</f>
        <v>0</v>
      </c>
      <c r="G82" s="213">
        <f t="shared" si="6"/>
        <v>0</v>
      </c>
      <c r="I82" s="214"/>
      <c r="J82" s="214"/>
    </row>
    <row r="83" spans="1:7" ht="12" hidden="1">
      <c r="A83" s="314"/>
      <c r="B83" s="312"/>
      <c r="C83" s="312"/>
      <c r="D83" s="312"/>
      <c r="E83" s="213">
        <f>IF(C83&gt;0,(((D83*C83/B83)/((SUMIF(RESUMO!$C$6:$C$12,RESUMO!#REF!,RESUMO!$H$6:$H$12))*(1+$D$7)))*(1-$D$7)),0)</f>
        <v>0</v>
      </c>
      <c r="F83" s="213">
        <f>IF(C83&gt;0,(((D83*C83/B83)/((SUMIF(RESUMO!$C$6:$C$12,RESUMO!#REF!,RESUMO!$H$6:$H$12))*(1+$D$7)))*($D$7)),0)</f>
        <v>0</v>
      </c>
      <c r="G83" s="213">
        <f t="shared" si="6"/>
        <v>0</v>
      </c>
    </row>
    <row r="84" spans="1:7" ht="12" hidden="1">
      <c r="A84" s="314"/>
      <c r="B84" s="312"/>
      <c r="C84" s="312"/>
      <c r="D84" s="312"/>
      <c r="E84" s="213">
        <f>IF(C84&gt;0,(((D84*C84/B84)/((SUMIF(RESUMO!$C$6:$C$12,RESUMO!#REF!,RESUMO!$H$6:$H$12))*(1+$D$7)))*(1-$D$7)),0)</f>
        <v>0</v>
      </c>
      <c r="F84" s="213">
        <f>IF(C84&gt;0,(((D84*C84/B84)/((SUMIF(RESUMO!$C$6:$C$12,RESUMO!#REF!,RESUMO!$H$6:$H$12))*(1+$D$7)))*($D$7)),0)</f>
        <v>0</v>
      </c>
      <c r="G84" s="213">
        <f t="shared" si="6"/>
        <v>0</v>
      </c>
    </row>
    <row r="85" spans="1:7" ht="12" hidden="1">
      <c r="A85" s="314"/>
      <c r="B85" s="312"/>
      <c r="C85" s="312"/>
      <c r="D85" s="312"/>
      <c r="E85" s="213">
        <f>IF(C85&gt;0,(((D85*C85/B85)/((SUMIF(RESUMO!$C$6:$C$12,RESUMO!#REF!,RESUMO!$H$6:$H$12))*(1+$D$7)))*(1-$D$7)),0)</f>
        <v>0</v>
      </c>
      <c r="F85" s="213">
        <f>IF(C85&gt;0,(((D85*C85/B85)/((SUMIF(RESUMO!$C$6:$C$12,RESUMO!#REF!,RESUMO!$H$6:$H$12))*(1+$D$7)))*($D$7)),0)</f>
        <v>0</v>
      </c>
      <c r="G85" s="213">
        <f t="shared" si="6"/>
        <v>0</v>
      </c>
    </row>
    <row r="86" spans="1:7" ht="12" hidden="1">
      <c r="A86" s="222" t="s">
        <v>13</v>
      </c>
      <c r="B86" s="241"/>
      <c r="C86" s="241"/>
      <c r="D86" s="241"/>
      <c r="E86" s="243">
        <f>SUM(E79:E85)</f>
        <v>0</v>
      </c>
      <c r="F86" s="243">
        <f>SUM(F79:F85)</f>
        <v>0</v>
      </c>
      <c r="G86" s="221">
        <f t="shared" si="3"/>
        <v>0</v>
      </c>
    </row>
    <row r="87" spans="1:7" ht="12" hidden="1">
      <c r="A87" s="235" t="s">
        <v>87</v>
      </c>
      <c r="B87" s="245">
        <v>0.0025</v>
      </c>
      <c r="C87" s="241"/>
      <c r="D87" s="260">
        <f>(C79*D79)+(C80*D80)+(C81*D81)+(C82*D82)+(C83*D83)+(C84*D84)+(C85*D85)</f>
        <v>0</v>
      </c>
      <c r="E87" s="243">
        <f>E86*$B$87</f>
        <v>0</v>
      </c>
      <c r="F87" s="224">
        <f>F86*$B$87</f>
        <v>0</v>
      </c>
      <c r="G87" s="221">
        <f t="shared" si="3"/>
        <v>0</v>
      </c>
    </row>
    <row r="88" spans="1:7" ht="12" hidden="1">
      <c r="A88" s="235" t="s">
        <v>47</v>
      </c>
      <c r="B88" s="245">
        <f>IF(EMT!$F$54=1.65%,9.25%,0)</f>
        <v>0</v>
      </c>
      <c r="C88" s="241"/>
      <c r="D88" s="260">
        <f>SUM(E86:E87)</f>
        <v>0</v>
      </c>
      <c r="E88" s="221">
        <f>(SUM(E86:E87)*$B$88)*-1</f>
        <v>0</v>
      </c>
      <c r="F88" s="221">
        <f>(SUM(F86:F87)*$B$88)*-1</f>
        <v>0</v>
      </c>
      <c r="G88" s="221">
        <f t="shared" si="3"/>
        <v>0</v>
      </c>
    </row>
    <row r="89" spans="1:7" ht="12.75" hidden="1" thickBot="1">
      <c r="A89" s="265" t="s">
        <v>35</v>
      </c>
      <c r="B89" s="266"/>
      <c r="C89" s="266"/>
      <c r="D89" s="267"/>
      <c r="E89" s="248">
        <f>SUM(E86:E88)</f>
        <v>0</v>
      </c>
      <c r="F89" s="248">
        <f>SUM(F86:F88)</f>
        <v>0</v>
      </c>
      <c r="G89" s="221">
        <f t="shared" si="3"/>
        <v>0</v>
      </c>
    </row>
    <row r="90" spans="1:7" ht="12.75" thickBot="1">
      <c r="A90" s="226" t="s">
        <v>93</v>
      </c>
      <c r="B90" s="246"/>
      <c r="C90" s="246"/>
      <c r="D90" s="246"/>
      <c r="E90" s="248">
        <f>SUM(E89,E77,E67)</f>
        <v>0</v>
      </c>
      <c r="F90" s="248">
        <f>SUM(F89,F77,F67)</f>
        <v>0</v>
      </c>
      <c r="G90" s="248">
        <f t="shared" si="3"/>
        <v>0</v>
      </c>
    </row>
    <row r="91" spans="1:7" ht="12.75" thickBot="1">
      <c r="A91" s="226" t="s">
        <v>94</v>
      </c>
      <c r="B91" s="246"/>
      <c r="C91" s="246"/>
      <c r="D91" s="246"/>
      <c r="E91" s="248">
        <f>SUM(E90,E47,E19)</f>
        <v>0</v>
      </c>
      <c r="F91" s="248">
        <f>SUM(F90,F47,F19)</f>
        <v>0</v>
      </c>
      <c r="G91" s="248">
        <f>SUM(E91:F91)</f>
        <v>0</v>
      </c>
    </row>
    <row r="92" spans="1:7" ht="29.25" customHeight="1" thickBot="1">
      <c r="A92" s="386" t="s">
        <v>100</v>
      </c>
      <c r="B92" s="387"/>
      <c r="C92" s="387"/>
      <c r="D92" s="387"/>
      <c r="E92" s="387"/>
      <c r="F92" s="387"/>
      <c r="G92" s="388"/>
    </row>
    <row r="93" spans="1:7" ht="24.75" customHeight="1" thickBot="1">
      <c r="A93" s="206" t="s">
        <v>44</v>
      </c>
      <c r="B93" s="207" t="s">
        <v>30</v>
      </c>
      <c r="C93" s="207" t="s">
        <v>42</v>
      </c>
      <c r="D93" s="208" t="s">
        <v>33</v>
      </c>
      <c r="E93" s="209" t="s">
        <v>97</v>
      </c>
      <c r="F93" s="209" t="s">
        <v>96</v>
      </c>
      <c r="G93" s="209" t="s">
        <v>98</v>
      </c>
    </row>
    <row r="94" spans="1:7" ht="12">
      <c r="A94" s="210" t="s">
        <v>60</v>
      </c>
      <c r="B94" s="345">
        <f>EMT!$F$50</f>
        <v>0</v>
      </c>
      <c r="C94" s="236"/>
      <c r="D94" s="266"/>
      <c r="E94" s="221">
        <f>E91*$B$94</f>
        <v>0</v>
      </c>
      <c r="F94" s="221">
        <f>F91*$B$94</f>
        <v>0</v>
      </c>
      <c r="G94" s="221">
        <f>SUM(E94:F94)</f>
        <v>0</v>
      </c>
    </row>
    <row r="95" spans="1:7" ht="12.75" thickBot="1">
      <c r="A95" s="265" t="s">
        <v>13</v>
      </c>
      <c r="B95" s="266"/>
      <c r="C95" s="266"/>
      <c r="D95" s="266"/>
      <c r="E95" s="269">
        <f>SUM(E94:E94)</f>
        <v>0</v>
      </c>
      <c r="F95" s="269">
        <f>SUM(F94:F94)</f>
        <v>0</v>
      </c>
      <c r="G95" s="221">
        <f>SUM(E95:F95)</f>
        <v>0</v>
      </c>
    </row>
    <row r="96" spans="1:7" ht="12.75" thickBot="1">
      <c r="A96" s="270" t="s">
        <v>62</v>
      </c>
      <c r="B96" s="271"/>
      <c r="C96" s="271"/>
      <c r="D96" s="271"/>
      <c r="E96" s="272">
        <f>SUM(E91,E95)</f>
        <v>0</v>
      </c>
      <c r="F96" s="272">
        <f>SUM(F91,F95)</f>
        <v>0</v>
      </c>
      <c r="G96" s="272">
        <f>SUM(E96:F96)</f>
        <v>0</v>
      </c>
    </row>
    <row r="97" spans="1:7" ht="12.75" thickBot="1">
      <c r="A97" s="273"/>
      <c r="B97" s="201"/>
      <c r="C97" s="201"/>
      <c r="D97" s="201"/>
      <c r="E97" s="274"/>
      <c r="F97" s="274"/>
      <c r="G97" s="274"/>
    </row>
    <row r="98" spans="1:7" ht="12.75" thickBot="1">
      <c r="A98" s="270" t="s">
        <v>63</v>
      </c>
      <c r="B98" s="343"/>
      <c r="C98" s="271"/>
      <c r="D98" s="271"/>
      <c r="E98" s="275">
        <f>E17*$B$98</f>
        <v>0</v>
      </c>
      <c r="F98" s="275">
        <f>F17*$B$98</f>
        <v>0</v>
      </c>
      <c r="G98" s="272">
        <f>SUM(E98:F98)</f>
        <v>0</v>
      </c>
    </row>
    <row r="99" spans="1:7" ht="12.75" thickBot="1">
      <c r="A99" s="210" t="s">
        <v>60</v>
      </c>
      <c r="B99" s="344">
        <f>EMT!$F$50</f>
        <v>0</v>
      </c>
      <c r="C99" s="236"/>
      <c r="D99" s="236"/>
      <c r="E99" s="221">
        <f>E98*$B$99</f>
        <v>0</v>
      </c>
      <c r="F99" s="221">
        <f>F98*$B$99</f>
        <v>0</v>
      </c>
      <c r="G99" s="221">
        <f>SUM(E99:F99)</f>
        <v>0</v>
      </c>
    </row>
    <row r="100" spans="1:7" ht="12.75" hidden="1" thickBot="1">
      <c r="A100" s="210" t="s">
        <v>61</v>
      </c>
      <c r="B100" s="268">
        <f>EMT!$I$61</f>
        <v>0</v>
      </c>
      <c r="C100" s="236"/>
      <c r="D100" s="236"/>
      <c r="E100" s="221">
        <f>SUM(E98:E99)/(1-$B$100)*$B$100</f>
        <v>0</v>
      </c>
      <c r="F100" s="221">
        <f>SUM(F98:F99)/(1-$B$100)*$B$100</f>
        <v>0</v>
      </c>
      <c r="G100" s="221">
        <f>SUM(E100:F100)</f>
        <v>0</v>
      </c>
    </row>
    <row r="101" spans="1:7" ht="12.75" thickBot="1">
      <c r="A101" s="270" t="s">
        <v>35</v>
      </c>
      <c r="B101" s="271"/>
      <c r="C101" s="271"/>
      <c r="D101" s="271"/>
      <c r="E101" s="272">
        <f>SUM(E98:E100)</f>
        <v>0</v>
      </c>
      <c r="F101" s="272">
        <f>SUM(F98:F100)</f>
        <v>0</v>
      </c>
      <c r="G101" s="272">
        <f>SUM(E101:F101)</f>
        <v>0</v>
      </c>
    </row>
    <row r="102" spans="1:7" ht="12">
      <c r="A102" s="201"/>
      <c r="B102" s="201"/>
      <c r="C102" s="201"/>
      <c r="D102" s="201"/>
      <c r="E102" s="201"/>
      <c r="F102" s="201"/>
      <c r="G102" s="201"/>
    </row>
    <row r="103" spans="1:7" ht="12">
      <c r="A103" s="201"/>
      <c r="B103" s="201"/>
      <c r="C103" s="201"/>
      <c r="D103" s="201"/>
      <c r="E103" s="201"/>
      <c r="F103" s="201"/>
      <c r="G103" s="201"/>
    </row>
    <row r="104" spans="1:7" ht="12">
      <c r="A104" s="201"/>
      <c r="B104" s="201"/>
      <c r="C104" s="276"/>
      <c r="F104" s="277"/>
      <c r="G104" s="278"/>
    </row>
    <row r="105" spans="1:7" ht="12">
      <c r="A105" s="201"/>
      <c r="B105" s="201"/>
      <c r="C105" s="276"/>
      <c r="F105" s="277"/>
      <c r="G105" s="278"/>
    </row>
    <row r="106" spans="1:7" ht="12">
      <c r="A106" s="201"/>
      <c r="B106" s="201"/>
      <c r="C106" s="201"/>
      <c r="F106" s="277"/>
      <c r="G106" s="279"/>
    </row>
    <row r="107" spans="1:7" ht="12">
      <c r="A107" s="201"/>
      <c r="B107" s="201"/>
      <c r="C107" s="201"/>
      <c r="F107" s="277"/>
      <c r="G107" s="279"/>
    </row>
  </sheetData>
  <sheetProtection/>
  <mergeCells count="5">
    <mergeCell ref="A10:G10"/>
    <mergeCell ref="A92:G92"/>
    <mergeCell ref="A1:E1"/>
    <mergeCell ref="A20:F20"/>
    <mergeCell ref="A48:F48"/>
  </mergeCells>
  <conditionalFormatting sqref="F96:F97 G96:G98 E99:G101 E94:E97 E21:F25 F26:F27 E27:F41 E49:G77 G21:G41 E11:G19 E26 E42:G47 E79:G91 F94:G95">
    <cfRule type="cellIs" priority="185" dxfId="9" operator="lessThan" stopIfTrue="1">
      <formula>0</formula>
    </cfRule>
  </conditionalFormatting>
  <conditionalFormatting sqref="E28:G28 E35:G35 E39:G39 E26:F26 E88:F88 E66:G66 E76:G76 E33:G33">
    <cfRule type="cellIs" priority="182" dxfId="10" operator="lessThan" stopIfTrue="1">
      <formula>0</formula>
    </cfRule>
  </conditionalFormatting>
  <conditionalFormatting sqref="F26:G26">
    <cfRule type="cellIs" priority="148" dxfId="8" operator="lessThan" stopIfTrue="1">
      <formula>0</formula>
    </cfRule>
  </conditionalFormatting>
  <printOptions/>
  <pageMargins left="0.5905511811023623" right="0.5905511811023623" top="0.7874015748031497" bottom="0.5905511811023623" header="0.31496062992125984" footer="0.1968503937007874"/>
  <pageSetup blackAndWhite="1" fitToHeight="10" horizontalDpi="300" verticalDpi="300" orientation="portrait" paperSize="9" scale="83" r:id="rId3"/>
  <rowBreaks count="1" manualBreakCount="1">
    <brk id="47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2:K87"/>
  <sheetViews>
    <sheetView showGridLines="0" tabSelected="1" view="pageBreakPreview" zoomScaleNormal="90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1.1484375" style="146" customWidth="1"/>
    <col min="2" max="2" width="7.57421875" style="146" customWidth="1"/>
    <col min="3" max="3" width="14.421875" style="146" customWidth="1"/>
    <col min="4" max="5" width="7.8515625" style="146" customWidth="1"/>
    <col min="6" max="6" width="9.00390625" style="146" customWidth="1"/>
    <col min="7" max="7" width="11.140625" style="146" customWidth="1"/>
    <col min="8" max="8" width="21.421875" style="146" customWidth="1"/>
    <col min="9" max="9" width="12.421875" style="146" bestFit="1" customWidth="1"/>
    <col min="10" max="16384" width="9.140625" style="146" customWidth="1"/>
  </cols>
  <sheetData>
    <row r="1" ht="46.5" customHeight="1"/>
    <row r="2" spans="2:8" ht="132.75" customHeight="1">
      <c r="B2" s="401" t="str">
        <f>DADOS!C17</f>
        <v>Contratação de empresa para prestação dos serviços auxiliares ao transporte aéreo, para controle de acesso de pessoas e veículos às áreas restritas de segurança do Aeroporto Regional de Pato Branco Professor Juvenal Loureiro Cardoso, por meio de inspeção de passageiros, tripulantes, bagagem de mão, pessoal de serviço, e portão de acesso de veículos e equipamentos, de acordo com os procedimentos estabelecidos, e o previsto no Programa de Segurança Aeroportuária (PSA), atendendo as necessidades da Secretaria de Desenvolvimento Econômico.</v>
      </c>
      <c r="C2" s="402"/>
      <c r="D2" s="402"/>
      <c r="E2" s="402"/>
      <c r="F2" s="402"/>
      <c r="G2" s="402"/>
      <c r="H2" s="403"/>
    </row>
    <row r="3" spans="2:3" ht="11.25" customHeight="1">
      <c r="B3" s="158"/>
      <c r="C3" s="158"/>
    </row>
    <row r="4" spans="2:8" ht="21.75" customHeight="1">
      <c r="B4" s="405" t="s">
        <v>122</v>
      </c>
      <c r="C4" s="405"/>
      <c r="D4" s="404" t="s">
        <v>111</v>
      </c>
      <c r="E4" s="404" t="s">
        <v>112</v>
      </c>
      <c r="F4" s="404" t="s">
        <v>113</v>
      </c>
      <c r="G4" s="404" t="s">
        <v>116</v>
      </c>
      <c r="H4" s="406"/>
    </row>
    <row r="5" spans="2:8" ht="17.25" customHeight="1">
      <c r="B5" s="405"/>
      <c r="C5" s="405"/>
      <c r="D5" s="404"/>
      <c r="E5" s="404"/>
      <c r="F5" s="404"/>
      <c r="G5" s="404"/>
      <c r="H5" s="406"/>
    </row>
    <row r="6" spans="2:8" ht="24.75" customHeight="1">
      <c r="B6" s="396" t="s">
        <v>142</v>
      </c>
      <c r="C6" s="397"/>
      <c r="D6" s="334">
        <v>0.5</v>
      </c>
      <c r="E6" s="334">
        <v>0.75</v>
      </c>
      <c r="F6" s="329">
        <v>0</v>
      </c>
      <c r="G6" s="330" t="s">
        <v>115</v>
      </c>
      <c r="H6" s="331"/>
    </row>
    <row r="7" spans="2:8" ht="18" customHeight="1">
      <c r="B7" s="323"/>
      <c r="C7" s="324"/>
      <c r="D7" s="325"/>
      <c r="E7" s="325"/>
      <c r="F7" s="326"/>
      <c r="G7" s="327"/>
      <c r="H7" s="328"/>
    </row>
    <row r="8" spans="2:8" ht="15" customHeight="1">
      <c r="B8" s="392" t="s">
        <v>89</v>
      </c>
      <c r="C8" s="393"/>
      <c r="D8" s="393"/>
      <c r="E8" s="393"/>
      <c r="F8" s="393"/>
      <c r="G8" s="393"/>
      <c r="H8" s="346">
        <v>0</v>
      </c>
    </row>
    <row r="9" spans="2:8" ht="15" customHeight="1">
      <c r="B9" s="398" t="s">
        <v>90</v>
      </c>
      <c r="C9" s="399"/>
      <c r="D9" s="399"/>
      <c r="E9" s="399"/>
      <c r="F9" s="399"/>
      <c r="G9" s="399"/>
      <c r="H9" s="346">
        <v>0</v>
      </c>
    </row>
    <row r="10" spans="2:8" ht="15" customHeight="1">
      <c r="B10" s="392" t="s">
        <v>99</v>
      </c>
      <c r="C10" s="393"/>
      <c r="D10" s="393"/>
      <c r="E10" s="393"/>
      <c r="F10" s="393"/>
      <c r="G10" s="393"/>
      <c r="H10" s="346">
        <v>0</v>
      </c>
    </row>
    <row r="11" spans="2:8" ht="15" customHeight="1">
      <c r="B11" s="392" t="s">
        <v>100</v>
      </c>
      <c r="C11" s="393"/>
      <c r="D11" s="393"/>
      <c r="E11" s="393"/>
      <c r="F11" s="393"/>
      <c r="G11" s="393"/>
      <c r="H11" s="347">
        <v>0</v>
      </c>
    </row>
    <row r="12" spans="2:8" ht="18.75" customHeight="1">
      <c r="B12" s="159"/>
      <c r="C12" s="147"/>
      <c r="D12" s="148"/>
      <c r="E12" s="148"/>
      <c r="F12" s="148"/>
      <c r="G12" s="148"/>
      <c r="H12" s="149"/>
    </row>
    <row r="13" spans="2:8" ht="15" customHeight="1">
      <c r="B13" s="392" t="s">
        <v>121</v>
      </c>
      <c r="C13" s="393"/>
      <c r="D13" s="393"/>
      <c r="E13" s="393"/>
      <c r="F13" s="393"/>
      <c r="G13" s="393"/>
      <c r="H13" s="332">
        <v>5</v>
      </c>
    </row>
    <row r="14" spans="2:8" ht="13.5" customHeight="1">
      <c r="B14" s="151"/>
      <c r="C14" s="151"/>
      <c r="D14" s="151"/>
      <c r="E14" s="151"/>
      <c r="F14" s="151"/>
      <c r="G14" s="151"/>
      <c r="H14" s="153"/>
    </row>
    <row r="15" spans="2:9" ht="18" customHeight="1">
      <c r="B15" s="400" t="s">
        <v>123</v>
      </c>
      <c r="C15" s="400"/>
      <c r="D15" s="400"/>
      <c r="E15" s="400"/>
      <c r="F15" s="400"/>
      <c r="G15" s="400"/>
      <c r="H15" s="350">
        <v>0</v>
      </c>
      <c r="I15" s="154"/>
    </row>
    <row r="16" spans="2:11" ht="15.75" customHeight="1">
      <c r="B16" s="152"/>
      <c r="C16" s="152"/>
      <c r="D16" s="152"/>
      <c r="E16" s="152"/>
      <c r="F16" s="152"/>
      <c r="G16" s="152"/>
      <c r="H16" s="315"/>
      <c r="I16" s="162"/>
      <c r="J16" s="162"/>
      <c r="K16" s="162"/>
    </row>
    <row r="17" spans="2:8" ht="19.5" customHeight="1">
      <c r="B17" s="392" t="s">
        <v>126</v>
      </c>
      <c r="C17" s="393"/>
      <c r="D17" s="393"/>
      <c r="E17" s="393"/>
      <c r="F17" s="393"/>
      <c r="G17" s="393"/>
      <c r="H17" s="348">
        <v>0.2333</v>
      </c>
    </row>
    <row r="18" spans="2:8" s="150" customFormat="1" ht="10.5" customHeight="1">
      <c r="B18" s="160"/>
      <c r="C18" s="160"/>
      <c r="D18" s="160"/>
      <c r="E18" s="160"/>
      <c r="F18" s="160"/>
      <c r="G18" s="160"/>
      <c r="H18" s="161"/>
    </row>
    <row r="19" spans="2:8" ht="15.75" customHeight="1">
      <c r="B19" s="395" t="s">
        <v>127</v>
      </c>
      <c r="C19" s="395"/>
      <c r="D19" s="395"/>
      <c r="E19" s="395"/>
      <c r="F19" s="395"/>
      <c r="G19" s="395"/>
      <c r="H19" s="395"/>
    </row>
    <row r="20" spans="2:8" s="150" customFormat="1" ht="12" customHeight="1" hidden="1" thickBot="1">
      <c r="B20" s="333"/>
      <c r="C20" s="160"/>
      <c r="D20" s="160"/>
      <c r="E20" s="160"/>
      <c r="F20" s="160"/>
      <c r="G20" s="160"/>
      <c r="H20" s="162" t="s">
        <v>129</v>
      </c>
    </row>
    <row r="21" spans="2:8" s="150" customFormat="1" ht="15.75" customHeight="1">
      <c r="B21" s="392" t="s">
        <v>123</v>
      </c>
      <c r="C21" s="393"/>
      <c r="D21" s="393"/>
      <c r="E21" s="393"/>
      <c r="F21" s="393"/>
      <c r="G21" s="394"/>
      <c r="H21" s="351">
        <f>ROUND((H15),2)</f>
        <v>0</v>
      </c>
    </row>
    <row r="22" spans="2:8" s="150" customFormat="1" ht="15.75" customHeight="1">
      <c r="B22" s="392" t="s">
        <v>128</v>
      </c>
      <c r="C22" s="393"/>
      <c r="D22" s="393"/>
      <c r="E22" s="393"/>
      <c r="F22" s="393"/>
      <c r="G22" s="394"/>
      <c r="H22" s="352">
        <v>0</v>
      </c>
    </row>
    <row r="23" spans="2:8" s="150" customFormat="1" ht="15.75" customHeight="1">
      <c r="B23" s="392" t="s">
        <v>127</v>
      </c>
      <c r="C23" s="393"/>
      <c r="D23" s="393"/>
      <c r="E23" s="393"/>
      <c r="F23" s="393"/>
      <c r="G23" s="394"/>
      <c r="H23" s="349">
        <v>0</v>
      </c>
    </row>
    <row r="24" spans="2:8" ht="17.25" customHeight="1">
      <c r="B24" s="160"/>
      <c r="C24" s="160"/>
      <c r="D24" s="160"/>
      <c r="E24" s="160"/>
      <c r="F24" s="160"/>
      <c r="G24" s="160"/>
      <c r="H24" s="161"/>
    </row>
    <row r="25" spans="2:7" ht="15.75" customHeight="1">
      <c r="B25" s="160"/>
      <c r="C25" s="160"/>
      <c r="D25" s="160"/>
      <c r="E25" s="160"/>
      <c r="F25" s="160"/>
      <c r="G25" s="160"/>
    </row>
    <row r="26" spans="2:7" ht="18.75" customHeight="1">
      <c r="B26" s="160"/>
      <c r="C26" s="160"/>
      <c r="D26" s="160"/>
      <c r="E26" s="160"/>
      <c r="F26" s="160"/>
      <c r="G26" s="160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>
      <c r="H44" s="154"/>
    </row>
    <row r="45" ht="12" customHeight="1">
      <c r="H45" s="154"/>
    </row>
    <row r="46" ht="12" customHeight="1">
      <c r="H46" s="154"/>
    </row>
    <row r="47" ht="12" customHeight="1">
      <c r="H47" s="154"/>
    </row>
    <row r="48" ht="12" customHeight="1">
      <c r="H48" s="154"/>
    </row>
    <row r="49" ht="12">
      <c r="H49" s="154"/>
    </row>
    <row r="50" ht="12">
      <c r="H50" s="154"/>
    </row>
    <row r="51" ht="12">
      <c r="H51" s="154"/>
    </row>
    <row r="52" ht="12">
      <c r="H52" s="154"/>
    </row>
    <row r="53" ht="12">
      <c r="H53" s="154"/>
    </row>
    <row r="54" ht="12">
      <c r="H54" s="154"/>
    </row>
    <row r="55" ht="12">
      <c r="H55" s="154"/>
    </row>
    <row r="56" ht="12">
      <c r="H56" s="154"/>
    </row>
    <row r="57" ht="12">
      <c r="H57" s="154"/>
    </row>
    <row r="58" ht="12">
      <c r="H58" s="154"/>
    </row>
    <row r="59" ht="12">
      <c r="H59" s="154"/>
    </row>
    <row r="60" ht="12">
      <c r="H60" s="154"/>
    </row>
    <row r="61" ht="12">
      <c r="H61" s="154"/>
    </row>
    <row r="62" ht="12">
      <c r="H62" s="154"/>
    </row>
    <row r="63" ht="12">
      <c r="H63" s="154"/>
    </row>
    <row r="64" ht="12">
      <c r="H64" s="154"/>
    </row>
    <row r="65" ht="12">
      <c r="H65" s="154"/>
    </row>
    <row r="66" ht="12">
      <c r="H66" s="154"/>
    </row>
    <row r="67" ht="12">
      <c r="H67" s="154"/>
    </row>
    <row r="68" ht="12">
      <c r="H68" s="154"/>
    </row>
    <row r="69" ht="12">
      <c r="H69" s="154"/>
    </row>
    <row r="70" ht="12">
      <c r="H70" s="154"/>
    </row>
    <row r="71" ht="12">
      <c r="H71" s="154"/>
    </row>
    <row r="72" ht="12">
      <c r="H72" s="154"/>
    </row>
    <row r="73" ht="12">
      <c r="H73" s="154"/>
    </row>
    <row r="74" ht="12">
      <c r="H74" s="154"/>
    </row>
    <row r="75" ht="12">
      <c r="H75" s="154"/>
    </row>
    <row r="76" ht="12">
      <c r="H76" s="154"/>
    </row>
    <row r="77" ht="12">
      <c r="H77" s="154"/>
    </row>
    <row r="78" ht="12">
      <c r="H78" s="154"/>
    </row>
    <row r="79" ht="12">
      <c r="H79" s="154"/>
    </row>
    <row r="80" ht="12">
      <c r="H80" s="154"/>
    </row>
    <row r="81" ht="12">
      <c r="H81" s="154"/>
    </row>
    <row r="82" ht="12">
      <c r="H82" s="154"/>
    </row>
    <row r="83" ht="12">
      <c r="H83" s="154"/>
    </row>
    <row r="84" ht="12">
      <c r="H84" s="154"/>
    </row>
    <row r="85" ht="12">
      <c r="H85" s="154"/>
    </row>
    <row r="86" ht="12">
      <c r="H86" s="154"/>
    </row>
    <row r="87" ht="12">
      <c r="H87" s="154"/>
    </row>
  </sheetData>
  <sheetProtection/>
  <mergeCells count="19">
    <mergeCell ref="B15:G15"/>
    <mergeCell ref="B13:G13"/>
    <mergeCell ref="B2:H2"/>
    <mergeCell ref="G4:G5"/>
    <mergeCell ref="B4:C5"/>
    <mergeCell ref="D4:D5"/>
    <mergeCell ref="E4:E5"/>
    <mergeCell ref="F4:F5"/>
    <mergeCell ref="H4:H5"/>
    <mergeCell ref="B17:G17"/>
    <mergeCell ref="B23:G23"/>
    <mergeCell ref="B21:G21"/>
    <mergeCell ref="B22:G22"/>
    <mergeCell ref="B19:H19"/>
    <mergeCell ref="B6:C6"/>
    <mergeCell ref="B9:G9"/>
    <mergeCell ref="B8:G8"/>
    <mergeCell ref="B10:G10"/>
    <mergeCell ref="B11:G11"/>
  </mergeCells>
  <conditionalFormatting sqref="H6:H7">
    <cfRule type="cellIs" priority="7" dxfId="11" operator="equal">
      <formula>0</formula>
    </cfRule>
  </conditionalFormatting>
  <printOptions/>
  <pageMargins left="0.5905511811023623" right="0.5905511811023623" top="0.7874015748031497" bottom="0.5905511811023623" header="0.31496062992125984" footer="0.31496062992125984"/>
  <pageSetup fitToWidth="0" fitToHeight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E16"/>
  <sheetViews>
    <sheetView view="pageBreakPreview" zoomScale="130" zoomScaleNormal="145" zoomScaleSheetLayoutView="130" zoomScalePageLayoutView="0" workbookViewId="0" topLeftCell="A1">
      <selection activeCell="C24" sqref="C24"/>
    </sheetView>
  </sheetViews>
  <sheetFormatPr defaultColWidth="9.140625" defaultRowHeight="15"/>
  <cols>
    <col min="1" max="1" width="8.140625" style="0" customWidth="1"/>
    <col min="2" max="2" width="2.7109375" style="0" customWidth="1"/>
    <col min="3" max="3" width="89.28125" style="0" customWidth="1"/>
    <col min="4" max="4" width="14.8515625" style="355" customWidth="1"/>
    <col min="5" max="5" width="2.7109375" style="0" customWidth="1"/>
  </cols>
  <sheetData>
    <row r="1" ht="15.75" thickBot="1"/>
    <row r="2" spans="2:5" ht="18" customHeight="1">
      <c r="B2" s="412" t="s">
        <v>161</v>
      </c>
      <c r="C2" s="413"/>
      <c r="D2" s="413"/>
      <c r="E2" s="414"/>
    </row>
    <row r="3" spans="2:5" ht="18.75" customHeight="1" thickBot="1">
      <c r="B3" s="415"/>
      <c r="C3" s="416"/>
      <c r="D3" s="416"/>
      <c r="E3" s="417"/>
    </row>
    <row r="4" spans="2:5" ht="18">
      <c r="B4" s="412" t="s">
        <v>165</v>
      </c>
      <c r="C4" s="413"/>
      <c r="D4" s="413"/>
      <c r="E4" s="414"/>
    </row>
    <row r="5" spans="2:5" ht="29.25" customHeight="1">
      <c r="B5" s="407"/>
      <c r="C5" s="358" t="s">
        <v>169</v>
      </c>
      <c r="D5" s="354" t="s">
        <v>162</v>
      </c>
      <c r="E5" s="410"/>
    </row>
    <row r="6" spans="2:5" ht="15">
      <c r="B6" s="407"/>
      <c r="C6" s="353" t="s">
        <v>154</v>
      </c>
      <c r="D6" s="356">
        <v>6</v>
      </c>
      <c r="E6" s="410"/>
    </row>
    <row r="7" spans="2:5" ht="15">
      <c r="B7" s="407"/>
      <c r="C7" s="353" t="s">
        <v>155</v>
      </c>
      <c r="D7" s="356">
        <v>1</v>
      </c>
      <c r="E7" s="410"/>
    </row>
    <row r="8" spans="2:5" ht="15">
      <c r="B8" s="407"/>
      <c r="C8" s="353" t="s">
        <v>164</v>
      </c>
      <c r="D8" s="356">
        <v>1</v>
      </c>
      <c r="E8" s="410"/>
    </row>
    <row r="9" spans="2:5" ht="15">
      <c r="B9" s="407"/>
      <c r="C9" s="353" t="s">
        <v>167</v>
      </c>
      <c r="D9" s="356">
        <v>6</v>
      </c>
      <c r="E9" s="410"/>
    </row>
    <row r="10" spans="2:5" ht="15">
      <c r="B10" s="407"/>
      <c r="C10" s="353" t="s">
        <v>156</v>
      </c>
      <c r="D10" s="356">
        <v>2</v>
      </c>
      <c r="E10" s="410"/>
    </row>
    <row r="11" spans="2:5" ht="18.75" customHeight="1">
      <c r="B11" s="407"/>
      <c r="C11" s="353" t="s">
        <v>168</v>
      </c>
      <c r="D11" s="356">
        <v>1</v>
      </c>
      <c r="E11" s="410"/>
    </row>
    <row r="12" spans="2:5" ht="15">
      <c r="B12" s="407"/>
      <c r="C12" s="353" t="s">
        <v>157</v>
      </c>
      <c r="D12" s="356">
        <v>4</v>
      </c>
      <c r="E12" s="410"/>
    </row>
    <row r="13" spans="2:5" ht="15">
      <c r="B13" s="407"/>
      <c r="C13" s="353" t="s">
        <v>158</v>
      </c>
      <c r="D13" s="356">
        <v>1</v>
      </c>
      <c r="E13" s="410"/>
    </row>
    <row r="14" spans="2:5" ht="15">
      <c r="B14" s="407"/>
      <c r="C14" s="353" t="s">
        <v>159</v>
      </c>
      <c r="D14" s="356">
        <v>3</v>
      </c>
      <c r="E14" s="410"/>
    </row>
    <row r="15" spans="2:5" ht="15">
      <c r="B15" s="407"/>
      <c r="C15" s="353" t="s">
        <v>160</v>
      </c>
      <c r="D15" s="356">
        <v>1</v>
      </c>
      <c r="E15" s="410"/>
    </row>
    <row r="16" spans="2:5" ht="15.75" thickBot="1">
      <c r="B16" s="408"/>
      <c r="C16" s="409"/>
      <c r="D16" s="409"/>
      <c r="E16" s="411"/>
    </row>
  </sheetData>
  <sheetProtection/>
  <mergeCells count="5">
    <mergeCell ref="B5:B16"/>
    <mergeCell ref="C16:D16"/>
    <mergeCell ref="E5:E16"/>
    <mergeCell ref="B2:E3"/>
    <mergeCell ref="B4:E4"/>
  </mergeCells>
  <printOptions/>
  <pageMargins left="0.511811024" right="0.511811024" top="0.787401575" bottom="0.787401575" header="0.31496062" footer="0.31496062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S251"/>
  <sheetViews>
    <sheetView showGridLines="0" showZeros="0" zoomScalePageLayoutView="0" workbookViewId="0" topLeftCell="A6">
      <selection activeCell="L8" sqref="L8"/>
    </sheetView>
  </sheetViews>
  <sheetFormatPr defaultColWidth="9.140625" defaultRowHeight="12.75" customHeight="1"/>
  <cols>
    <col min="1" max="1" width="0.13671875" style="4" customWidth="1"/>
    <col min="2" max="2" width="6.7109375" style="4" customWidth="1"/>
    <col min="3" max="3" width="8.7109375" style="4" customWidth="1"/>
    <col min="4" max="4" width="3.28125" style="4" customWidth="1"/>
    <col min="5" max="5" width="13.7109375" style="4" customWidth="1"/>
    <col min="6" max="6" width="3.421875" style="4" customWidth="1"/>
    <col min="7" max="7" width="12.8515625" style="4" customWidth="1"/>
    <col min="8" max="8" width="4.421875" style="4" customWidth="1"/>
    <col min="9" max="9" width="11.8515625" style="4" customWidth="1"/>
    <col min="10" max="10" width="2.7109375" style="4" customWidth="1"/>
    <col min="11" max="11" width="0.85546875" style="4" customWidth="1"/>
    <col min="12" max="12" width="12.7109375" style="5" customWidth="1"/>
    <col min="13" max="13" width="0.9921875" style="4" customWidth="1"/>
    <col min="14" max="14" width="1.8515625" style="106" hidden="1" customWidth="1"/>
    <col min="15" max="15" width="11.00390625" style="106" hidden="1" customWidth="1"/>
    <col min="16" max="19" width="9.00390625" style="106" hidden="1" customWidth="1"/>
    <col min="20" max="16384" width="9.140625" style="4" customWidth="1"/>
  </cols>
  <sheetData>
    <row r="1" ht="3" customHeight="1" hidden="1" thickBot="1"/>
    <row r="2" spans="1:13" ht="49.5" customHeight="1" hidden="1" thickBot="1">
      <c r="A2" s="6"/>
      <c r="B2" s="7"/>
      <c r="C2" s="8"/>
      <c r="D2" s="9"/>
      <c r="E2" s="9"/>
      <c r="F2" s="420" t="e">
        <f>DADOS!#REF!</f>
        <v>#REF!</v>
      </c>
      <c r="G2" s="420"/>
      <c r="H2" s="420"/>
      <c r="I2" s="420"/>
      <c r="J2" s="420"/>
      <c r="K2" s="420"/>
      <c r="L2" s="420"/>
      <c r="M2" s="421"/>
    </row>
    <row r="3" spans="1:13" ht="3.75" customHeight="1" hidden="1">
      <c r="A3" s="6"/>
      <c r="B3" s="10"/>
      <c r="C3" s="11"/>
      <c r="D3" s="10"/>
      <c r="E3" s="10"/>
      <c r="F3" s="10"/>
      <c r="G3" s="10"/>
      <c r="H3" s="10"/>
      <c r="I3" s="10"/>
      <c r="J3" s="10"/>
      <c r="K3" s="10"/>
      <c r="L3" s="12"/>
      <c r="M3" s="10"/>
    </row>
    <row r="4" spans="1:13" ht="3.75" customHeight="1" hidden="1">
      <c r="A4" s="6"/>
      <c r="B4" s="13"/>
      <c r="C4" s="14"/>
      <c r="D4" s="15"/>
      <c r="E4" s="14"/>
      <c r="F4" s="15"/>
      <c r="G4" s="15"/>
      <c r="H4" s="15"/>
      <c r="I4" s="15"/>
      <c r="J4" s="15"/>
      <c r="K4" s="15"/>
      <c r="L4" s="16"/>
      <c r="M4" s="17"/>
    </row>
    <row r="5" spans="1:13" ht="30" customHeight="1" hidden="1">
      <c r="A5" s="6"/>
      <c r="B5" s="18"/>
      <c r="C5" s="19" t="s">
        <v>69</v>
      </c>
      <c r="D5" s="422" t="str">
        <f>DADOS!C17</f>
        <v>Contratação de empresa para prestação dos serviços auxiliares ao transporte aéreo, para controle de acesso de pessoas e veículos às áreas restritas de segurança do Aeroporto Regional de Pato Branco Professor Juvenal Loureiro Cardoso, por meio de inspeção de passageiros, tripulantes, bagagem de mão, pessoal de serviço, e portão de acesso de veículos e equipamentos, de acordo com os procedimentos estabelecidos, e o previsto no Programa de Segurança Aeroportuária (PSA), atendendo as necessidades da Secretaria de Desenvolvimento Econômico.</v>
      </c>
      <c r="E5" s="423"/>
      <c r="F5" s="423"/>
      <c r="G5" s="423"/>
      <c r="H5" s="423"/>
      <c r="I5" s="423"/>
      <c r="J5" s="423"/>
      <c r="K5" s="423"/>
      <c r="L5" s="424"/>
      <c r="M5" s="20"/>
    </row>
    <row r="6" spans="1:13" ht="3.75" customHeight="1">
      <c r="A6" s="6"/>
      <c r="B6" s="18"/>
      <c r="C6" s="19"/>
      <c r="D6" s="6"/>
      <c r="E6" s="19"/>
      <c r="F6" s="6"/>
      <c r="G6" s="6"/>
      <c r="H6" s="6"/>
      <c r="I6" s="6"/>
      <c r="J6" s="6"/>
      <c r="K6" s="6"/>
      <c r="L6" s="21"/>
      <c r="M6" s="20"/>
    </row>
    <row r="7" spans="1:13" ht="12.75" customHeight="1">
      <c r="A7" s="6"/>
      <c r="B7" s="18"/>
      <c r="C7" s="22" t="s">
        <v>70</v>
      </c>
      <c r="D7" s="22"/>
      <c r="E7" s="23" t="s">
        <v>71</v>
      </c>
      <c r="F7" s="22"/>
      <c r="G7" s="23" t="s">
        <v>72</v>
      </c>
      <c r="H7" s="22"/>
      <c r="I7" s="23" t="s">
        <v>73</v>
      </c>
      <c r="J7" s="6"/>
      <c r="K7" s="22"/>
      <c r="L7" s="23" t="s">
        <v>74</v>
      </c>
      <c r="M7" s="20"/>
    </row>
    <row r="8" spans="1:13" ht="13.5" customHeight="1">
      <c r="A8" s="6"/>
      <c r="B8" s="425">
        <f>RESUMO!H21</f>
        <v>0</v>
      </c>
      <c r="C8" s="426"/>
      <c r="D8" s="6"/>
      <c r="E8" s="24">
        <f>RESUMO!H22</f>
        <v>0</v>
      </c>
      <c r="F8" s="6"/>
      <c r="G8" s="25" t="e">
        <f>B8*DADOS!C23+Consolidado_A!E8+RESUMO!#REF!</f>
        <v>#REF!</v>
      </c>
      <c r="H8" s="6"/>
      <c r="I8" s="25">
        <f>DADOS!F23</f>
        <v>0</v>
      </c>
      <c r="J8" s="6"/>
      <c r="K8" s="22"/>
      <c r="L8" s="25" t="e">
        <f>G8+I8</f>
        <v>#REF!</v>
      </c>
      <c r="M8" s="20"/>
    </row>
    <row r="9" spans="1:13" ht="3.75" customHeight="1" thickBot="1">
      <c r="A9" s="6"/>
      <c r="B9" s="26"/>
      <c r="C9" s="27"/>
      <c r="D9" s="28"/>
      <c r="E9" s="28"/>
      <c r="F9" s="29"/>
      <c r="G9" s="29"/>
      <c r="H9" s="29"/>
      <c r="I9" s="29"/>
      <c r="J9" s="29"/>
      <c r="K9" s="29"/>
      <c r="L9" s="30"/>
      <c r="M9" s="31"/>
    </row>
    <row r="10" spans="1:3" ht="3.75" customHeight="1" hidden="1">
      <c r="A10" s="6"/>
      <c r="C10" s="32"/>
    </row>
    <row r="11" spans="1:13" ht="13.5" customHeight="1" hidden="1" thickBot="1">
      <c r="A11" s="6"/>
      <c r="B11" s="427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9"/>
    </row>
    <row r="12" spans="1:11" ht="3.75" customHeight="1" hidden="1">
      <c r="A12" s="6"/>
      <c r="B12" s="19"/>
      <c r="C12" s="23"/>
      <c r="D12" s="19"/>
      <c r="E12" s="19"/>
      <c r="F12" s="19"/>
      <c r="G12" s="19"/>
      <c r="H12" s="19"/>
      <c r="I12" s="19"/>
      <c r="J12" s="19"/>
      <c r="K12" s="19"/>
    </row>
    <row r="13" spans="1:13" ht="13.5" customHeight="1" hidden="1" thickBot="1">
      <c r="A13" s="6"/>
      <c r="B13" s="430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2"/>
    </row>
    <row r="14" spans="1:11" ht="3.75" customHeight="1" hidden="1">
      <c r="A14" s="6"/>
      <c r="B14" s="19"/>
      <c r="C14" s="23"/>
      <c r="D14" s="19"/>
      <c r="E14" s="19"/>
      <c r="F14" s="19"/>
      <c r="G14" s="19"/>
      <c r="H14" s="19"/>
      <c r="I14" s="19"/>
      <c r="J14" s="19"/>
      <c r="K14" s="19"/>
    </row>
    <row r="15" spans="1:19" s="37" customFormat="1" ht="11.25" hidden="1">
      <c r="A15" s="33"/>
      <c r="B15" s="34"/>
      <c r="C15" s="433"/>
      <c r="D15" s="433"/>
      <c r="E15" s="433"/>
      <c r="F15" s="34"/>
      <c r="G15" s="34"/>
      <c r="H15" s="34"/>
      <c r="I15" s="34"/>
      <c r="J15" s="433"/>
      <c r="K15" s="433"/>
      <c r="L15" s="35"/>
      <c r="M15" s="36"/>
      <c r="N15" s="134"/>
      <c r="O15" s="134"/>
      <c r="P15" s="134"/>
      <c r="Q15" s="134"/>
      <c r="R15" s="134"/>
      <c r="S15" s="134"/>
    </row>
    <row r="16" spans="1:14" ht="11.25" hidden="1">
      <c r="A16" s="6"/>
      <c r="B16" s="38"/>
      <c r="C16" s="418"/>
      <c r="D16" s="418"/>
      <c r="E16" s="418"/>
      <c r="F16" s="39"/>
      <c r="G16" s="39"/>
      <c r="H16" s="39"/>
      <c r="I16" s="39"/>
      <c r="J16" s="419"/>
      <c r="K16" s="419"/>
      <c r="L16" s="40"/>
      <c r="M16" s="41"/>
      <c r="N16" s="135" t="e">
        <f>APAC!#REF!</f>
        <v>#REF!</v>
      </c>
    </row>
    <row r="17" spans="1:14" ht="11.25" hidden="1">
      <c r="A17" s="6"/>
      <c r="B17" s="38"/>
      <c r="C17" s="418"/>
      <c r="D17" s="418"/>
      <c r="E17" s="418"/>
      <c r="F17" s="39"/>
      <c r="G17" s="39"/>
      <c r="H17" s="39"/>
      <c r="I17" s="39"/>
      <c r="J17" s="419"/>
      <c r="K17" s="419"/>
      <c r="L17" s="40"/>
      <c r="M17" s="41"/>
      <c r="N17" s="135" t="e">
        <f>#REF!</f>
        <v>#REF!</v>
      </c>
    </row>
    <row r="18" spans="1:14" ht="11.25" hidden="1">
      <c r="A18" s="6"/>
      <c r="B18" s="38"/>
      <c r="C18" s="418"/>
      <c r="D18" s="418"/>
      <c r="E18" s="418"/>
      <c r="F18" s="39"/>
      <c r="G18" s="39"/>
      <c r="H18" s="39"/>
      <c r="I18" s="39"/>
      <c r="J18" s="419"/>
      <c r="K18" s="419"/>
      <c r="L18" s="40"/>
      <c r="M18" s="41"/>
      <c r="N18" s="135" t="e">
        <f>#REF!</f>
        <v>#REF!</v>
      </c>
    </row>
    <row r="19" spans="1:14" ht="11.25" hidden="1">
      <c r="A19" s="6"/>
      <c r="B19" s="38"/>
      <c r="C19" s="418"/>
      <c r="D19" s="418"/>
      <c r="E19" s="418"/>
      <c r="F19" s="39"/>
      <c r="G19" s="39"/>
      <c r="H19" s="39"/>
      <c r="I19" s="39"/>
      <c r="J19" s="419"/>
      <c r="K19" s="419"/>
      <c r="L19" s="40"/>
      <c r="M19" s="41"/>
      <c r="N19" s="135" t="e">
        <f>#REF!</f>
        <v>#REF!</v>
      </c>
    </row>
    <row r="20" spans="1:14" ht="11.25" hidden="1">
      <c r="A20" s="6"/>
      <c r="B20" s="38"/>
      <c r="C20" s="418"/>
      <c r="D20" s="418"/>
      <c r="E20" s="418"/>
      <c r="F20" s="39"/>
      <c r="G20" s="39"/>
      <c r="H20" s="39"/>
      <c r="I20" s="39"/>
      <c r="J20" s="419"/>
      <c r="K20" s="419"/>
      <c r="L20" s="40"/>
      <c r="M20" s="41"/>
      <c r="N20" s="135" t="e">
        <f>#REF!</f>
        <v>#REF!</v>
      </c>
    </row>
    <row r="21" spans="1:14" ht="11.25" hidden="1">
      <c r="A21" s="6"/>
      <c r="B21" s="38"/>
      <c r="C21" s="418"/>
      <c r="D21" s="418"/>
      <c r="E21" s="418"/>
      <c r="F21" s="39"/>
      <c r="G21" s="39"/>
      <c r="H21" s="39"/>
      <c r="I21" s="39"/>
      <c r="J21" s="419"/>
      <c r="K21" s="419"/>
      <c r="L21" s="40"/>
      <c r="M21" s="41"/>
      <c r="N21" s="135" t="e">
        <f>#REF!</f>
        <v>#REF!</v>
      </c>
    </row>
    <row r="22" spans="1:14" ht="11.25" hidden="1">
      <c r="A22" s="6"/>
      <c r="B22" s="38"/>
      <c r="C22" s="418"/>
      <c r="D22" s="418"/>
      <c r="E22" s="418"/>
      <c r="F22" s="39"/>
      <c r="G22" s="39"/>
      <c r="H22" s="39"/>
      <c r="I22" s="145"/>
      <c r="J22" s="419"/>
      <c r="K22" s="419"/>
      <c r="L22" s="40"/>
      <c r="M22" s="41"/>
      <c r="N22" s="135" t="e">
        <f>#REF!</f>
        <v>#REF!</v>
      </c>
    </row>
    <row r="23" spans="1:14" ht="11.25" hidden="1">
      <c r="A23" s="6"/>
      <c r="B23" s="38"/>
      <c r="C23" s="418"/>
      <c r="D23" s="418"/>
      <c r="E23" s="418"/>
      <c r="F23" s="39"/>
      <c r="G23" s="39"/>
      <c r="H23" s="39"/>
      <c r="I23" s="145"/>
      <c r="J23" s="419"/>
      <c r="K23" s="419"/>
      <c r="L23" s="40"/>
      <c r="M23" s="41"/>
      <c r="N23" s="135" t="e">
        <f>#REF!</f>
        <v>#REF!</v>
      </c>
    </row>
    <row r="24" spans="1:14" ht="11.25" hidden="1">
      <c r="A24" s="6"/>
      <c r="B24" s="38"/>
      <c r="C24" s="418"/>
      <c r="D24" s="418"/>
      <c r="E24" s="418"/>
      <c r="F24" s="39"/>
      <c r="G24" s="39"/>
      <c r="H24" s="39"/>
      <c r="I24" s="145"/>
      <c r="J24" s="419"/>
      <c r="K24" s="419"/>
      <c r="L24" s="40"/>
      <c r="M24" s="41"/>
      <c r="N24" s="135" t="e">
        <f>#REF!</f>
        <v>#REF!</v>
      </c>
    </row>
    <row r="25" spans="1:14" ht="11.25" hidden="1">
      <c r="A25" s="6"/>
      <c r="B25" s="38"/>
      <c r="C25" s="418"/>
      <c r="D25" s="418"/>
      <c r="E25" s="418"/>
      <c r="F25" s="39"/>
      <c r="G25" s="39"/>
      <c r="H25" s="39"/>
      <c r="I25" s="145"/>
      <c r="J25" s="419"/>
      <c r="K25" s="419"/>
      <c r="L25" s="40"/>
      <c r="M25" s="41"/>
      <c r="N25" s="135" t="e">
        <f>#REF!</f>
        <v>#REF!</v>
      </c>
    </row>
    <row r="26" spans="1:13" ht="12" customHeight="1" hidden="1">
      <c r="A26" s="6"/>
      <c r="B26" s="38"/>
      <c r="C26" s="418"/>
      <c r="D26" s="418"/>
      <c r="E26" s="418"/>
      <c r="F26" s="39"/>
      <c r="G26" s="39"/>
      <c r="H26" s="39"/>
      <c r="I26" s="39"/>
      <c r="J26" s="419"/>
      <c r="K26" s="419"/>
      <c r="L26" s="40"/>
      <c r="M26" s="41"/>
    </row>
    <row r="27" spans="1:13" ht="12" customHeight="1" hidden="1">
      <c r="A27" s="6"/>
      <c r="B27" s="38"/>
      <c r="C27" s="418"/>
      <c r="D27" s="418"/>
      <c r="E27" s="418"/>
      <c r="F27" s="39"/>
      <c r="G27" s="39"/>
      <c r="H27" s="39"/>
      <c r="I27" s="39"/>
      <c r="J27" s="419"/>
      <c r="K27" s="419"/>
      <c r="L27" s="40"/>
      <c r="M27" s="41"/>
    </row>
    <row r="28" spans="1:13" ht="12" customHeight="1" hidden="1">
      <c r="A28" s="6"/>
      <c r="B28" s="38"/>
      <c r="C28" s="418"/>
      <c r="D28" s="418"/>
      <c r="E28" s="418"/>
      <c r="F28" s="39"/>
      <c r="G28" s="39"/>
      <c r="H28" s="39"/>
      <c r="I28" s="39"/>
      <c r="J28" s="419"/>
      <c r="K28" s="419"/>
      <c r="L28" s="40"/>
      <c r="M28" s="41"/>
    </row>
    <row r="29" spans="1:13" ht="12" customHeight="1" hidden="1">
      <c r="A29" s="6"/>
      <c r="B29" s="38"/>
      <c r="C29" s="418"/>
      <c r="D29" s="418"/>
      <c r="E29" s="418"/>
      <c r="F29" s="39"/>
      <c r="G29" s="39"/>
      <c r="H29" s="39"/>
      <c r="I29" s="39"/>
      <c r="J29" s="419"/>
      <c r="K29" s="419"/>
      <c r="L29" s="40"/>
      <c r="M29" s="41"/>
    </row>
    <row r="30" spans="1:13" ht="12" customHeight="1" hidden="1">
      <c r="A30" s="6"/>
      <c r="B30" s="38"/>
      <c r="C30" s="418"/>
      <c r="D30" s="418"/>
      <c r="E30" s="418"/>
      <c r="F30" s="39"/>
      <c r="G30" s="39"/>
      <c r="H30" s="39"/>
      <c r="I30" s="39"/>
      <c r="J30" s="419"/>
      <c r="K30" s="419"/>
      <c r="L30" s="40"/>
      <c r="M30" s="41"/>
    </row>
    <row r="31" spans="1:13" ht="12" customHeight="1" hidden="1">
      <c r="A31" s="6"/>
      <c r="B31" s="38"/>
      <c r="C31" s="418"/>
      <c r="D31" s="418"/>
      <c r="E31" s="418"/>
      <c r="F31" s="39"/>
      <c r="G31" s="39"/>
      <c r="H31" s="39"/>
      <c r="I31" s="39"/>
      <c r="J31" s="419"/>
      <c r="K31" s="419"/>
      <c r="L31" s="40"/>
      <c r="M31" s="41"/>
    </row>
    <row r="32" spans="1:13" ht="12" customHeight="1" hidden="1">
      <c r="A32" s="6"/>
      <c r="B32" s="38"/>
      <c r="C32" s="418"/>
      <c r="D32" s="418"/>
      <c r="E32" s="418"/>
      <c r="F32" s="39"/>
      <c r="G32" s="39"/>
      <c r="H32" s="39"/>
      <c r="I32" s="39"/>
      <c r="J32" s="419"/>
      <c r="K32" s="419"/>
      <c r="L32" s="40"/>
      <c r="M32" s="41"/>
    </row>
    <row r="33" spans="1:13" ht="12" customHeight="1" hidden="1">
      <c r="A33" s="6"/>
      <c r="B33" s="38"/>
      <c r="C33" s="418"/>
      <c r="D33" s="418"/>
      <c r="E33" s="418"/>
      <c r="F33" s="39"/>
      <c r="G33" s="39"/>
      <c r="H33" s="39"/>
      <c r="I33" s="39"/>
      <c r="J33" s="419"/>
      <c r="K33" s="419"/>
      <c r="L33" s="40"/>
      <c r="M33" s="41"/>
    </row>
    <row r="34" spans="1:13" ht="12" customHeight="1" hidden="1">
      <c r="A34" s="6"/>
      <c r="B34" s="38"/>
      <c r="C34" s="418"/>
      <c r="D34" s="418"/>
      <c r="E34" s="418"/>
      <c r="F34" s="39"/>
      <c r="G34" s="39"/>
      <c r="H34" s="39"/>
      <c r="I34" s="39"/>
      <c r="J34" s="419"/>
      <c r="K34" s="419"/>
      <c r="L34" s="40"/>
      <c r="M34" s="41"/>
    </row>
    <row r="35" spans="1:13" ht="12" customHeight="1" hidden="1">
      <c r="A35" s="6"/>
      <c r="B35" s="38"/>
      <c r="C35" s="418"/>
      <c r="D35" s="418"/>
      <c r="E35" s="418"/>
      <c r="F35" s="39"/>
      <c r="G35" s="39"/>
      <c r="H35" s="39"/>
      <c r="I35" s="39"/>
      <c r="J35" s="419"/>
      <c r="K35" s="419"/>
      <c r="L35" s="40"/>
      <c r="M35" s="41"/>
    </row>
    <row r="36" spans="1:13" ht="12" customHeight="1" hidden="1">
      <c r="A36" s="6"/>
      <c r="B36" s="38"/>
      <c r="C36" s="418"/>
      <c r="D36" s="418"/>
      <c r="E36" s="418"/>
      <c r="F36" s="39"/>
      <c r="G36" s="39"/>
      <c r="H36" s="39"/>
      <c r="I36" s="39"/>
      <c r="J36" s="419"/>
      <c r="K36" s="419"/>
      <c r="L36" s="40"/>
      <c r="M36" s="41"/>
    </row>
    <row r="37" spans="1:13" ht="12" customHeight="1" hidden="1">
      <c r="A37" s="6"/>
      <c r="B37" s="38"/>
      <c r="C37" s="418"/>
      <c r="D37" s="418"/>
      <c r="E37" s="418"/>
      <c r="F37" s="39"/>
      <c r="G37" s="39"/>
      <c r="H37" s="39"/>
      <c r="I37" s="39"/>
      <c r="J37" s="419"/>
      <c r="K37" s="419"/>
      <c r="L37" s="40"/>
      <c r="M37" s="41"/>
    </row>
    <row r="38" spans="1:13" ht="12" customHeight="1" hidden="1">
      <c r="A38" s="6"/>
      <c r="B38" s="38"/>
      <c r="C38" s="418"/>
      <c r="D38" s="418"/>
      <c r="E38" s="418"/>
      <c r="F38" s="39"/>
      <c r="G38" s="39"/>
      <c r="H38" s="39"/>
      <c r="I38" s="39"/>
      <c r="J38" s="419"/>
      <c r="K38" s="419"/>
      <c r="L38" s="40"/>
      <c r="M38" s="41"/>
    </row>
    <row r="39" spans="1:13" ht="12" customHeight="1" hidden="1">
      <c r="A39" s="6"/>
      <c r="B39" s="38"/>
      <c r="C39" s="418"/>
      <c r="D39" s="418"/>
      <c r="E39" s="418"/>
      <c r="F39" s="39"/>
      <c r="G39" s="39"/>
      <c r="H39" s="39"/>
      <c r="I39" s="39"/>
      <c r="J39" s="419"/>
      <c r="K39" s="419"/>
      <c r="L39" s="40"/>
      <c r="M39" s="41"/>
    </row>
    <row r="40" spans="1:13" ht="12" customHeight="1" hidden="1">
      <c r="A40" s="6"/>
      <c r="B40" s="38"/>
      <c r="C40" s="418"/>
      <c r="D40" s="418"/>
      <c r="E40" s="418"/>
      <c r="F40" s="39"/>
      <c r="G40" s="39"/>
      <c r="H40" s="39"/>
      <c r="I40" s="39"/>
      <c r="J40" s="419"/>
      <c r="K40" s="419"/>
      <c r="L40" s="40"/>
      <c r="M40" s="41"/>
    </row>
    <row r="41" spans="1:13" ht="12" customHeight="1" hidden="1">
      <c r="A41" s="6"/>
      <c r="B41" s="38"/>
      <c r="C41" s="418"/>
      <c r="D41" s="418"/>
      <c r="E41" s="418"/>
      <c r="F41" s="39"/>
      <c r="G41" s="39"/>
      <c r="H41" s="39"/>
      <c r="I41" s="39"/>
      <c r="J41" s="419"/>
      <c r="K41" s="419"/>
      <c r="L41" s="40"/>
      <c r="M41" s="41"/>
    </row>
    <row r="42" spans="1:13" ht="12" customHeight="1" hidden="1">
      <c r="A42" s="6"/>
      <c r="B42" s="38"/>
      <c r="C42" s="418"/>
      <c r="D42" s="418"/>
      <c r="E42" s="418"/>
      <c r="F42" s="39"/>
      <c r="G42" s="39"/>
      <c r="H42" s="39"/>
      <c r="I42" s="39"/>
      <c r="J42" s="419"/>
      <c r="K42" s="419"/>
      <c r="L42" s="40"/>
      <c r="M42" s="41"/>
    </row>
    <row r="43" spans="1:13" ht="12" customHeight="1" hidden="1">
      <c r="A43" s="6"/>
      <c r="B43" s="38"/>
      <c r="C43" s="436"/>
      <c r="D43" s="437"/>
      <c r="E43" s="438"/>
      <c r="F43" s="39"/>
      <c r="G43" s="39"/>
      <c r="H43" s="39"/>
      <c r="I43" s="39"/>
      <c r="J43" s="434"/>
      <c r="K43" s="435"/>
      <c r="L43" s="40"/>
      <c r="M43" s="41"/>
    </row>
    <row r="44" spans="1:13" ht="12" customHeight="1" hidden="1">
      <c r="A44" s="6"/>
      <c r="B44" s="38"/>
      <c r="C44" s="436"/>
      <c r="D44" s="437"/>
      <c r="E44" s="438"/>
      <c r="F44" s="39"/>
      <c r="G44" s="39"/>
      <c r="H44" s="39"/>
      <c r="I44" s="39"/>
      <c r="J44" s="434"/>
      <c r="K44" s="435"/>
      <c r="L44" s="40"/>
      <c r="M44" s="41"/>
    </row>
    <row r="45" spans="1:13" ht="12" customHeight="1" hidden="1">
      <c r="A45" s="6"/>
      <c r="B45" s="38"/>
      <c r="C45" s="436"/>
      <c r="D45" s="437"/>
      <c r="E45" s="438"/>
      <c r="F45" s="39"/>
      <c r="G45" s="39"/>
      <c r="H45" s="39"/>
      <c r="I45" s="39"/>
      <c r="J45" s="434"/>
      <c r="K45" s="435"/>
      <c r="L45" s="40"/>
      <c r="M45" s="41"/>
    </row>
    <row r="46" spans="1:13" ht="12" customHeight="1" hidden="1">
      <c r="A46" s="6"/>
      <c r="B46" s="38"/>
      <c r="C46" s="436"/>
      <c r="D46" s="437"/>
      <c r="E46" s="438"/>
      <c r="F46" s="39"/>
      <c r="G46" s="39"/>
      <c r="H46" s="39"/>
      <c r="I46" s="39"/>
      <c r="J46" s="434"/>
      <c r="K46" s="435"/>
      <c r="L46" s="40"/>
      <c r="M46" s="41"/>
    </row>
    <row r="47" spans="1:13" ht="12" customHeight="1" hidden="1">
      <c r="A47" s="6"/>
      <c r="B47" s="38"/>
      <c r="C47" s="436"/>
      <c r="D47" s="437"/>
      <c r="E47" s="438"/>
      <c r="F47" s="39"/>
      <c r="G47" s="39"/>
      <c r="H47" s="39"/>
      <c r="I47" s="39"/>
      <c r="J47" s="434"/>
      <c r="K47" s="435"/>
      <c r="L47" s="40"/>
      <c r="M47" s="41"/>
    </row>
    <row r="48" spans="1:13" ht="12" customHeight="1" hidden="1">
      <c r="A48" s="6"/>
      <c r="B48" s="38"/>
      <c r="C48" s="436"/>
      <c r="D48" s="437"/>
      <c r="E48" s="438"/>
      <c r="F48" s="39"/>
      <c r="G48" s="39"/>
      <c r="H48" s="39"/>
      <c r="I48" s="39"/>
      <c r="J48" s="434"/>
      <c r="K48" s="435"/>
      <c r="L48" s="40"/>
      <c r="M48" s="41"/>
    </row>
    <row r="49" spans="1:13" ht="12" customHeight="1" hidden="1">
      <c r="A49" s="6"/>
      <c r="B49" s="38"/>
      <c r="C49" s="436"/>
      <c r="D49" s="437"/>
      <c r="E49" s="438"/>
      <c r="F49" s="39"/>
      <c r="G49" s="39"/>
      <c r="H49" s="39"/>
      <c r="I49" s="39"/>
      <c r="J49" s="434"/>
      <c r="K49" s="435"/>
      <c r="L49" s="40"/>
      <c r="M49" s="41"/>
    </row>
    <row r="50" spans="1:13" ht="12" customHeight="1" hidden="1">
      <c r="A50" s="6"/>
      <c r="B50" s="38"/>
      <c r="C50" s="436"/>
      <c r="D50" s="437"/>
      <c r="E50" s="438"/>
      <c r="F50" s="39"/>
      <c r="G50" s="39"/>
      <c r="H50" s="39"/>
      <c r="I50" s="39"/>
      <c r="J50" s="434"/>
      <c r="K50" s="435"/>
      <c r="L50" s="40"/>
      <c r="M50" s="41"/>
    </row>
    <row r="51" spans="1:13" ht="12" customHeight="1" hidden="1">
      <c r="A51" s="6"/>
      <c r="B51" s="38"/>
      <c r="C51" s="436"/>
      <c r="D51" s="437"/>
      <c r="E51" s="438"/>
      <c r="F51" s="39"/>
      <c r="G51" s="39"/>
      <c r="H51" s="39"/>
      <c r="I51" s="39"/>
      <c r="J51" s="434"/>
      <c r="K51" s="435"/>
      <c r="L51" s="40"/>
      <c r="M51" s="41"/>
    </row>
    <row r="52" spans="1:13" ht="12" customHeight="1" hidden="1">
      <c r="A52" s="6"/>
      <c r="B52" s="38"/>
      <c r="C52" s="436"/>
      <c r="D52" s="437"/>
      <c r="E52" s="438"/>
      <c r="F52" s="39"/>
      <c r="G52" s="39"/>
      <c r="H52" s="39"/>
      <c r="I52" s="39"/>
      <c r="J52" s="434"/>
      <c r="K52" s="435"/>
      <c r="L52" s="40"/>
      <c r="M52" s="41"/>
    </row>
    <row r="53" spans="1:13" ht="12" customHeight="1" hidden="1">
      <c r="A53" s="6"/>
      <c r="B53" s="38"/>
      <c r="C53" s="436"/>
      <c r="D53" s="437"/>
      <c r="E53" s="438"/>
      <c r="F53" s="39"/>
      <c r="G53" s="39"/>
      <c r="H53" s="39"/>
      <c r="I53" s="39"/>
      <c r="J53" s="434"/>
      <c r="K53" s="435"/>
      <c r="L53" s="40"/>
      <c r="M53" s="41"/>
    </row>
    <row r="54" spans="1:13" ht="12" customHeight="1" hidden="1">
      <c r="A54" s="6"/>
      <c r="B54" s="38"/>
      <c r="C54" s="436"/>
      <c r="D54" s="437"/>
      <c r="E54" s="438"/>
      <c r="F54" s="39"/>
      <c r="G54" s="39"/>
      <c r="H54" s="39"/>
      <c r="I54" s="39"/>
      <c r="J54" s="434"/>
      <c r="K54" s="435"/>
      <c r="L54" s="40"/>
      <c r="M54" s="41"/>
    </row>
    <row r="55" spans="1:13" ht="12" customHeight="1" hidden="1">
      <c r="A55" s="6"/>
      <c r="B55" s="38"/>
      <c r="C55" s="436"/>
      <c r="D55" s="437"/>
      <c r="E55" s="438"/>
      <c r="F55" s="39"/>
      <c r="G55" s="39"/>
      <c r="H55" s="39"/>
      <c r="I55" s="39"/>
      <c r="J55" s="434"/>
      <c r="K55" s="435"/>
      <c r="L55" s="40"/>
      <c r="M55" s="41"/>
    </row>
    <row r="56" spans="1:13" ht="12" customHeight="1" hidden="1">
      <c r="A56" s="6"/>
      <c r="B56" s="38"/>
      <c r="C56" s="436"/>
      <c r="D56" s="437"/>
      <c r="E56" s="438"/>
      <c r="F56" s="39"/>
      <c r="G56" s="39"/>
      <c r="H56" s="39"/>
      <c r="I56" s="39"/>
      <c r="J56" s="434"/>
      <c r="K56" s="435"/>
      <c r="L56" s="40"/>
      <c r="M56" s="41"/>
    </row>
    <row r="57" spans="1:13" ht="12" customHeight="1" hidden="1">
      <c r="A57" s="6"/>
      <c r="B57" s="38"/>
      <c r="C57" s="436"/>
      <c r="D57" s="437"/>
      <c r="E57" s="438"/>
      <c r="F57" s="39"/>
      <c r="G57" s="39"/>
      <c r="H57" s="39"/>
      <c r="I57" s="39"/>
      <c r="J57" s="434"/>
      <c r="K57" s="435"/>
      <c r="L57" s="40"/>
      <c r="M57" s="41"/>
    </row>
    <row r="58" spans="1:13" ht="12" customHeight="1" hidden="1">
      <c r="A58" s="6"/>
      <c r="B58" s="38"/>
      <c r="C58" s="436"/>
      <c r="D58" s="437"/>
      <c r="E58" s="438"/>
      <c r="F58" s="39"/>
      <c r="G58" s="39"/>
      <c r="H58" s="39"/>
      <c r="I58" s="39"/>
      <c r="J58" s="434"/>
      <c r="K58" s="435"/>
      <c r="L58" s="40"/>
      <c r="M58" s="41"/>
    </row>
    <row r="59" spans="1:13" ht="12" customHeight="1" hidden="1">
      <c r="A59" s="6"/>
      <c r="B59" s="38"/>
      <c r="C59" s="436"/>
      <c r="D59" s="437"/>
      <c r="E59" s="438"/>
      <c r="F59" s="39"/>
      <c r="G59" s="39"/>
      <c r="H59" s="39"/>
      <c r="I59" s="39"/>
      <c r="J59" s="434"/>
      <c r="K59" s="435"/>
      <c r="L59" s="40"/>
      <c r="M59" s="41"/>
    </row>
    <row r="60" spans="1:13" ht="12" customHeight="1" hidden="1">
      <c r="A60" s="6"/>
      <c r="B60" s="38"/>
      <c r="C60" s="436"/>
      <c r="D60" s="437"/>
      <c r="E60" s="438"/>
      <c r="F60" s="39"/>
      <c r="G60" s="39"/>
      <c r="H60" s="39"/>
      <c r="I60" s="39"/>
      <c r="J60" s="434"/>
      <c r="K60" s="435"/>
      <c r="L60" s="40"/>
      <c r="M60" s="41"/>
    </row>
    <row r="61" spans="1:13" ht="12" customHeight="1" hidden="1">
      <c r="A61" s="6"/>
      <c r="B61" s="38"/>
      <c r="C61" s="436"/>
      <c r="D61" s="437"/>
      <c r="E61" s="438"/>
      <c r="F61" s="39"/>
      <c r="G61" s="39"/>
      <c r="H61" s="39"/>
      <c r="I61" s="39"/>
      <c r="J61" s="434"/>
      <c r="K61" s="435"/>
      <c r="L61" s="40"/>
      <c r="M61" s="41"/>
    </row>
    <row r="62" spans="1:13" ht="12" customHeight="1" hidden="1">
      <c r="A62" s="6"/>
      <c r="B62" s="38"/>
      <c r="C62" s="436"/>
      <c r="D62" s="437"/>
      <c r="E62" s="438"/>
      <c r="F62" s="39"/>
      <c r="G62" s="39"/>
      <c r="H62" s="39"/>
      <c r="I62" s="39"/>
      <c r="J62" s="434"/>
      <c r="K62" s="435"/>
      <c r="L62" s="40"/>
      <c r="M62" s="41"/>
    </row>
    <row r="63" spans="1:13" ht="12" customHeight="1" hidden="1">
      <c r="A63" s="6"/>
      <c r="B63" s="38"/>
      <c r="C63" s="436"/>
      <c r="D63" s="437"/>
      <c r="E63" s="438"/>
      <c r="F63" s="39"/>
      <c r="G63" s="39"/>
      <c r="H63" s="39"/>
      <c r="I63" s="39"/>
      <c r="J63" s="434"/>
      <c r="K63" s="435"/>
      <c r="L63" s="40"/>
      <c r="M63" s="41"/>
    </row>
    <row r="64" spans="1:13" ht="12" customHeight="1" hidden="1">
      <c r="A64" s="6"/>
      <c r="B64" s="38"/>
      <c r="C64" s="436"/>
      <c r="D64" s="437"/>
      <c r="E64" s="438"/>
      <c r="F64" s="39"/>
      <c r="G64" s="39"/>
      <c r="H64" s="39"/>
      <c r="I64" s="39"/>
      <c r="J64" s="434"/>
      <c r="K64" s="435"/>
      <c r="L64" s="40"/>
      <c r="M64" s="41"/>
    </row>
    <row r="65" spans="1:13" ht="12" customHeight="1" hidden="1">
      <c r="A65" s="6"/>
      <c r="B65" s="38"/>
      <c r="C65" s="436"/>
      <c r="D65" s="437"/>
      <c r="E65" s="438"/>
      <c r="F65" s="39"/>
      <c r="G65" s="39"/>
      <c r="H65" s="39"/>
      <c r="I65" s="39"/>
      <c r="J65" s="434"/>
      <c r="K65" s="435"/>
      <c r="L65" s="40"/>
      <c r="M65" s="41"/>
    </row>
    <row r="66" spans="1:13" ht="12" customHeight="1" hidden="1">
      <c r="A66" s="6"/>
      <c r="B66" s="38"/>
      <c r="C66" s="436"/>
      <c r="D66" s="437"/>
      <c r="E66" s="438"/>
      <c r="F66" s="39"/>
      <c r="G66" s="39"/>
      <c r="H66" s="39"/>
      <c r="I66" s="39"/>
      <c r="J66" s="434"/>
      <c r="K66" s="435"/>
      <c r="L66" s="40"/>
      <c r="M66" s="41"/>
    </row>
    <row r="67" spans="1:13" ht="12" customHeight="1" hidden="1">
      <c r="A67" s="6"/>
      <c r="B67" s="38"/>
      <c r="C67" s="436"/>
      <c r="D67" s="437"/>
      <c r="E67" s="438"/>
      <c r="F67" s="39"/>
      <c r="G67" s="39"/>
      <c r="H67" s="39"/>
      <c r="I67" s="39"/>
      <c r="J67" s="434"/>
      <c r="K67" s="435"/>
      <c r="L67" s="40"/>
      <c r="M67" s="41"/>
    </row>
    <row r="68" spans="1:13" ht="12" customHeight="1" hidden="1">
      <c r="A68" s="6"/>
      <c r="B68" s="38"/>
      <c r="C68" s="436"/>
      <c r="D68" s="437"/>
      <c r="E68" s="438"/>
      <c r="F68" s="39"/>
      <c r="G68" s="39"/>
      <c r="H68" s="39"/>
      <c r="I68" s="39"/>
      <c r="J68" s="434"/>
      <c r="K68" s="435"/>
      <c r="L68" s="40"/>
      <c r="M68" s="41"/>
    </row>
    <row r="69" spans="1:13" ht="12" customHeight="1" hidden="1">
      <c r="A69" s="6"/>
      <c r="B69" s="38"/>
      <c r="C69" s="436"/>
      <c r="D69" s="437"/>
      <c r="E69" s="438"/>
      <c r="F69" s="39"/>
      <c r="G69" s="39"/>
      <c r="H69" s="39"/>
      <c r="I69" s="39"/>
      <c r="J69" s="434"/>
      <c r="K69" s="435"/>
      <c r="L69" s="40"/>
      <c r="M69" s="41"/>
    </row>
    <row r="70" spans="1:13" ht="12" customHeight="1" hidden="1">
      <c r="A70" s="6"/>
      <c r="B70" s="38"/>
      <c r="C70" s="436"/>
      <c r="D70" s="437"/>
      <c r="E70" s="438"/>
      <c r="F70" s="39"/>
      <c r="G70" s="39"/>
      <c r="H70" s="39"/>
      <c r="I70" s="39"/>
      <c r="J70" s="434"/>
      <c r="K70" s="435"/>
      <c r="L70" s="40"/>
      <c r="M70" s="41"/>
    </row>
    <row r="71" spans="1:13" ht="12" customHeight="1" hidden="1">
      <c r="A71" s="6"/>
      <c r="B71" s="38"/>
      <c r="C71" s="436"/>
      <c r="D71" s="437"/>
      <c r="E71" s="438"/>
      <c r="F71" s="39"/>
      <c r="G71" s="39"/>
      <c r="H71" s="39"/>
      <c r="I71" s="39"/>
      <c r="J71" s="434"/>
      <c r="K71" s="435"/>
      <c r="L71" s="40"/>
      <c r="M71" s="41"/>
    </row>
    <row r="72" spans="1:13" ht="12" customHeight="1" hidden="1">
      <c r="A72" s="6"/>
      <c r="B72" s="38"/>
      <c r="C72" s="436"/>
      <c r="D72" s="437"/>
      <c r="E72" s="438"/>
      <c r="F72" s="39"/>
      <c r="G72" s="39"/>
      <c r="H72" s="39"/>
      <c r="I72" s="39"/>
      <c r="J72" s="434"/>
      <c r="K72" s="435"/>
      <c r="L72" s="40"/>
      <c r="M72" s="41"/>
    </row>
    <row r="73" spans="1:13" ht="12" customHeight="1" hidden="1">
      <c r="A73" s="6"/>
      <c r="B73" s="38"/>
      <c r="C73" s="436"/>
      <c r="D73" s="437"/>
      <c r="E73" s="438"/>
      <c r="F73" s="39"/>
      <c r="G73" s="39"/>
      <c r="H73" s="39"/>
      <c r="I73" s="39"/>
      <c r="J73" s="434"/>
      <c r="K73" s="435"/>
      <c r="L73" s="40"/>
      <c r="M73" s="41"/>
    </row>
    <row r="74" spans="1:13" ht="12" customHeight="1" hidden="1">
      <c r="A74" s="6"/>
      <c r="B74" s="38"/>
      <c r="C74" s="436"/>
      <c r="D74" s="437"/>
      <c r="E74" s="438"/>
      <c r="F74" s="39"/>
      <c r="G74" s="39"/>
      <c r="H74" s="39"/>
      <c r="I74" s="39"/>
      <c r="J74" s="434"/>
      <c r="K74" s="435"/>
      <c r="L74" s="40"/>
      <c r="M74" s="41"/>
    </row>
    <row r="75" spans="1:13" ht="12" customHeight="1" hidden="1">
      <c r="A75" s="6"/>
      <c r="B75" s="38"/>
      <c r="C75" s="436"/>
      <c r="D75" s="437"/>
      <c r="E75" s="438"/>
      <c r="F75" s="39"/>
      <c r="G75" s="39"/>
      <c r="H75" s="39"/>
      <c r="I75" s="39"/>
      <c r="J75" s="434"/>
      <c r="K75" s="435"/>
      <c r="L75" s="40"/>
      <c r="M75" s="41"/>
    </row>
    <row r="76" spans="1:13" ht="12" customHeight="1" hidden="1">
      <c r="A76" s="6"/>
      <c r="B76" s="38"/>
      <c r="C76" s="436"/>
      <c r="D76" s="437"/>
      <c r="E76" s="438"/>
      <c r="F76" s="39"/>
      <c r="G76" s="39"/>
      <c r="H76" s="39"/>
      <c r="I76" s="39"/>
      <c r="J76" s="434"/>
      <c r="K76" s="435"/>
      <c r="L76" s="40"/>
      <c r="M76" s="41"/>
    </row>
    <row r="77" spans="1:13" ht="12" customHeight="1" hidden="1">
      <c r="A77" s="6"/>
      <c r="B77" s="38"/>
      <c r="C77" s="436"/>
      <c r="D77" s="437"/>
      <c r="E77" s="438"/>
      <c r="F77" s="39"/>
      <c r="G77" s="39"/>
      <c r="H77" s="39"/>
      <c r="I77" s="39"/>
      <c r="J77" s="434"/>
      <c r="K77" s="435"/>
      <c r="L77" s="40"/>
      <c r="M77" s="41"/>
    </row>
    <row r="78" spans="1:13" ht="12" customHeight="1" hidden="1">
      <c r="A78" s="6"/>
      <c r="B78" s="38"/>
      <c r="C78" s="436"/>
      <c r="D78" s="437"/>
      <c r="E78" s="438"/>
      <c r="F78" s="39"/>
      <c r="G78" s="39"/>
      <c r="H78" s="39"/>
      <c r="I78" s="39"/>
      <c r="J78" s="434"/>
      <c r="K78" s="435"/>
      <c r="L78" s="40"/>
      <c r="M78" s="41"/>
    </row>
    <row r="79" spans="1:13" ht="12" customHeight="1" hidden="1">
      <c r="A79" s="6"/>
      <c r="B79" s="38"/>
      <c r="C79" s="436"/>
      <c r="D79" s="437"/>
      <c r="E79" s="438"/>
      <c r="F79" s="39"/>
      <c r="G79" s="39"/>
      <c r="H79" s="39"/>
      <c r="I79" s="39"/>
      <c r="J79" s="434"/>
      <c r="K79" s="435"/>
      <c r="L79" s="40"/>
      <c r="M79" s="41"/>
    </row>
    <row r="80" spans="1:13" ht="12" customHeight="1" hidden="1">
      <c r="A80" s="6"/>
      <c r="B80" s="38"/>
      <c r="C80" s="436"/>
      <c r="D80" s="437"/>
      <c r="E80" s="438"/>
      <c r="F80" s="39"/>
      <c r="G80" s="39"/>
      <c r="H80" s="39"/>
      <c r="I80" s="39"/>
      <c r="J80" s="434"/>
      <c r="K80" s="435"/>
      <c r="L80" s="40"/>
      <c r="M80" s="41"/>
    </row>
    <row r="81" spans="1:13" ht="12" customHeight="1" hidden="1">
      <c r="A81" s="6"/>
      <c r="B81" s="38"/>
      <c r="C81" s="436"/>
      <c r="D81" s="437"/>
      <c r="E81" s="438"/>
      <c r="F81" s="39"/>
      <c r="G81" s="39"/>
      <c r="H81" s="39"/>
      <c r="I81" s="39"/>
      <c r="J81" s="434"/>
      <c r="K81" s="435"/>
      <c r="L81" s="40"/>
      <c r="M81" s="41"/>
    </row>
    <row r="82" spans="1:13" ht="12" customHeight="1" hidden="1">
      <c r="A82" s="6"/>
      <c r="B82" s="38"/>
      <c r="C82" s="436"/>
      <c r="D82" s="437"/>
      <c r="E82" s="438"/>
      <c r="F82" s="39"/>
      <c r="G82" s="39"/>
      <c r="H82" s="39"/>
      <c r="I82" s="39"/>
      <c r="J82" s="434"/>
      <c r="K82" s="435"/>
      <c r="L82" s="40"/>
      <c r="M82" s="41"/>
    </row>
    <row r="83" spans="1:13" ht="12" customHeight="1" hidden="1">
      <c r="A83" s="6"/>
      <c r="B83" s="38"/>
      <c r="C83" s="436"/>
      <c r="D83" s="437"/>
      <c r="E83" s="438"/>
      <c r="F83" s="39"/>
      <c r="G83" s="39"/>
      <c r="H83" s="39"/>
      <c r="I83" s="39"/>
      <c r="J83" s="434"/>
      <c r="K83" s="435"/>
      <c r="L83" s="40"/>
      <c r="M83" s="41"/>
    </row>
    <row r="84" spans="1:13" ht="12" customHeight="1" hidden="1">
      <c r="A84" s="6"/>
      <c r="B84" s="38"/>
      <c r="C84" s="436"/>
      <c r="D84" s="437"/>
      <c r="E84" s="438"/>
      <c r="F84" s="39"/>
      <c r="G84" s="39"/>
      <c r="H84" s="39"/>
      <c r="I84" s="39"/>
      <c r="J84" s="434"/>
      <c r="K84" s="435"/>
      <c r="L84" s="40"/>
      <c r="M84" s="41"/>
    </row>
    <row r="85" spans="1:13" ht="12" customHeight="1" hidden="1">
      <c r="A85" s="6"/>
      <c r="B85" s="38"/>
      <c r="C85" s="436"/>
      <c r="D85" s="437"/>
      <c r="E85" s="438"/>
      <c r="F85" s="39"/>
      <c r="G85" s="39"/>
      <c r="H85" s="39"/>
      <c r="I85" s="39"/>
      <c r="J85" s="434"/>
      <c r="K85" s="435"/>
      <c r="L85" s="40"/>
      <c r="M85" s="41"/>
    </row>
    <row r="86" spans="1:13" ht="12" customHeight="1" hidden="1">
      <c r="A86" s="6"/>
      <c r="B86" s="38"/>
      <c r="C86" s="436"/>
      <c r="D86" s="437"/>
      <c r="E86" s="438"/>
      <c r="F86" s="39"/>
      <c r="G86" s="39"/>
      <c r="H86" s="39"/>
      <c r="I86" s="39"/>
      <c r="J86" s="434"/>
      <c r="K86" s="435"/>
      <c r="L86" s="40"/>
      <c r="M86" s="41"/>
    </row>
    <row r="87" spans="1:13" ht="12" customHeight="1" hidden="1">
      <c r="A87" s="6"/>
      <c r="B87" s="38"/>
      <c r="C87" s="436"/>
      <c r="D87" s="437"/>
      <c r="E87" s="438"/>
      <c r="F87" s="39"/>
      <c r="G87" s="39"/>
      <c r="H87" s="39"/>
      <c r="I87" s="39"/>
      <c r="J87" s="434"/>
      <c r="K87" s="435"/>
      <c r="L87" s="40"/>
      <c r="M87" s="41"/>
    </row>
    <row r="88" spans="1:13" ht="12" customHeight="1" hidden="1">
      <c r="A88" s="6"/>
      <c r="B88" s="38"/>
      <c r="C88" s="436"/>
      <c r="D88" s="437"/>
      <c r="E88" s="438"/>
      <c r="F88" s="39"/>
      <c r="G88" s="39"/>
      <c r="H88" s="39"/>
      <c r="I88" s="39"/>
      <c r="J88" s="434"/>
      <c r="K88" s="435"/>
      <c r="L88" s="40"/>
      <c r="M88" s="41"/>
    </row>
    <row r="89" spans="1:13" ht="12" customHeight="1" hidden="1">
      <c r="A89" s="6"/>
      <c r="B89" s="38"/>
      <c r="C89" s="436"/>
      <c r="D89" s="437"/>
      <c r="E89" s="438"/>
      <c r="F89" s="39"/>
      <c r="G89" s="39"/>
      <c r="H89" s="39"/>
      <c r="I89" s="39"/>
      <c r="J89" s="434"/>
      <c r="K89" s="435"/>
      <c r="L89" s="40"/>
      <c r="M89" s="41"/>
    </row>
    <row r="90" spans="1:13" ht="12" customHeight="1" hidden="1">
      <c r="A90" s="6"/>
      <c r="B90" s="38"/>
      <c r="C90" s="436"/>
      <c r="D90" s="437"/>
      <c r="E90" s="438"/>
      <c r="F90" s="39"/>
      <c r="G90" s="39"/>
      <c r="H90" s="39"/>
      <c r="I90" s="39"/>
      <c r="J90" s="434"/>
      <c r="K90" s="435"/>
      <c r="L90" s="40"/>
      <c r="M90" s="41"/>
    </row>
    <row r="91" spans="1:13" ht="12" customHeight="1" hidden="1">
      <c r="A91" s="6"/>
      <c r="B91" s="38"/>
      <c r="C91" s="436"/>
      <c r="D91" s="437"/>
      <c r="E91" s="438"/>
      <c r="F91" s="39"/>
      <c r="G91" s="39"/>
      <c r="H91" s="39"/>
      <c r="I91" s="39"/>
      <c r="J91" s="434"/>
      <c r="K91" s="435"/>
      <c r="L91" s="40"/>
      <c r="M91" s="41"/>
    </row>
    <row r="92" spans="1:13" ht="12" customHeight="1" hidden="1">
      <c r="A92" s="6"/>
      <c r="B92" s="38"/>
      <c r="C92" s="436"/>
      <c r="D92" s="437"/>
      <c r="E92" s="438"/>
      <c r="F92" s="39"/>
      <c r="G92" s="39"/>
      <c r="H92" s="39"/>
      <c r="I92" s="39"/>
      <c r="J92" s="434"/>
      <c r="K92" s="435"/>
      <c r="L92" s="40"/>
      <c r="M92" s="41"/>
    </row>
    <row r="93" spans="1:13" ht="12" customHeight="1" hidden="1">
      <c r="A93" s="6"/>
      <c r="B93" s="38"/>
      <c r="C93" s="436"/>
      <c r="D93" s="437"/>
      <c r="E93" s="438"/>
      <c r="F93" s="39"/>
      <c r="G93" s="39"/>
      <c r="H93" s="39"/>
      <c r="I93" s="39"/>
      <c r="J93" s="434"/>
      <c r="K93" s="435"/>
      <c r="L93" s="40"/>
      <c r="M93" s="41"/>
    </row>
    <row r="94" spans="1:13" ht="12" customHeight="1" hidden="1">
      <c r="A94" s="6"/>
      <c r="B94" s="38"/>
      <c r="C94" s="436"/>
      <c r="D94" s="437"/>
      <c r="E94" s="438"/>
      <c r="F94" s="39"/>
      <c r="G94" s="39"/>
      <c r="H94" s="39"/>
      <c r="I94" s="39"/>
      <c r="J94" s="434"/>
      <c r="K94" s="435"/>
      <c r="L94" s="40"/>
      <c r="M94" s="41"/>
    </row>
    <row r="95" spans="1:13" ht="12" customHeight="1" hidden="1">
      <c r="A95" s="6"/>
      <c r="B95" s="38"/>
      <c r="C95" s="436"/>
      <c r="D95" s="437"/>
      <c r="E95" s="438"/>
      <c r="F95" s="39"/>
      <c r="G95" s="39"/>
      <c r="H95" s="39"/>
      <c r="I95" s="39"/>
      <c r="J95" s="434"/>
      <c r="K95" s="435"/>
      <c r="L95" s="40"/>
      <c r="M95" s="41"/>
    </row>
    <row r="96" spans="1:13" ht="12" customHeight="1" hidden="1">
      <c r="A96" s="6"/>
      <c r="B96" s="38"/>
      <c r="C96" s="436"/>
      <c r="D96" s="437"/>
      <c r="E96" s="438"/>
      <c r="F96" s="39"/>
      <c r="G96" s="39"/>
      <c r="H96" s="39"/>
      <c r="I96" s="39"/>
      <c r="J96" s="434"/>
      <c r="K96" s="435"/>
      <c r="L96" s="40"/>
      <c r="M96" s="41"/>
    </row>
    <row r="97" spans="1:13" ht="12" customHeight="1" hidden="1">
      <c r="A97" s="6"/>
      <c r="B97" s="38"/>
      <c r="C97" s="436"/>
      <c r="D97" s="437"/>
      <c r="E97" s="438"/>
      <c r="F97" s="39"/>
      <c r="G97" s="39"/>
      <c r="H97" s="39"/>
      <c r="I97" s="39"/>
      <c r="J97" s="434"/>
      <c r="K97" s="435"/>
      <c r="L97" s="40"/>
      <c r="M97" s="41"/>
    </row>
    <row r="98" spans="1:13" ht="12" customHeight="1" hidden="1">
      <c r="A98" s="6"/>
      <c r="B98" s="38"/>
      <c r="C98" s="436"/>
      <c r="D98" s="437"/>
      <c r="E98" s="438"/>
      <c r="F98" s="39"/>
      <c r="G98" s="39"/>
      <c r="H98" s="39"/>
      <c r="I98" s="39"/>
      <c r="J98" s="434"/>
      <c r="K98" s="435"/>
      <c r="L98" s="40"/>
      <c r="M98" s="41"/>
    </row>
    <row r="99" spans="1:13" ht="12" customHeight="1" hidden="1">
      <c r="A99" s="6"/>
      <c r="B99" s="38"/>
      <c r="C99" s="436"/>
      <c r="D99" s="437"/>
      <c r="E99" s="438"/>
      <c r="F99" s="39"/>
      <c r="G99" s="39"/>
      <c r="H99" s="39"/>
      <c r="I99" s="39"/>
      <c r="J99" s="434"/>
      <c r="K99" s="435"/>
      <c r="L99" s="40"/>
      <c r="M99" s="41"/>
    </row>
    <row r="100" spans="1:13" ht="12" customHeight="1" hidden="1">
      <c r="A100" s="6"/>
      <c r="B100" s="38"/>
      <c r="C100" s="436"/>
      <c r="D100" s="437"/>
      <c r="E100" s="438"/>
      <c r="F100" s="39"/>
      <c r="G100" s="39"/>
      <c r="H100" s="39"/>
      <c r="I100" s="39"/>
      <c r="J100" s="434"/>
      <c r="K100" s="435"/>
      <c r="L100" s="40"/>
      <c r="M100" s="41"/>
    </row>
    <row r="101" spans="1:13" ht="12" customHeight="1" hidden="1">
      <c r="A101" s="6"/>
      <c r="B101" s="38"/>
      <c r="C101" s="436"/>
      <c r="D101" s="437"/>
      <c r="E101" s="438"/>
      <c r="F101" s="39"/>
      <c r="G101" s="39"/>
      <c r="H101" s="39"/>
      <c r="I101" s="39"/>
      <c r="J101" s="434"/>
      <c r="K101" s="435"/>
      <c r="L101" s="40"/>
      <c r="M101" s="41"/>
    </row>
    <row r="102" spans="1:13" ht="12" customHeight="1" hidden="1">
      <c r="A102" s="6"/>
      <c r="B102" s="38"/>
      <c r="C102" s="436"/>
      <c r="D102" s="437"/>
      <c r="E102" s="438"/>
      <c r="F102" s="39"/>
      <c r="G102" s="39"/>
      <c r="H102" s="39"/>
      <c r="I102" s="39"/>
      <c r="J102" s="434"/>
      <c r="K102" s="435"/>
      <c r="L102" s="40"/>
      <c r="M102" s="41"/>
    </row>
    <row r="103" spans="1:13" ht="12" customHeight="1" hidden="1">
      <c r="A103" s="6"/>
      <c r="B103" s="38"/>
      <c r="C103" s="436"/>
      <c r="D103" s="437"/>
      <c r="E103" s="438"/>
      <c r="F103" s="39"/>
      <c r="G103" s="39"/>
      <c r="H103" s="39"/>
      <c r="I103" s="39"/>
      <c r="J103" s="434"/>
      <c r="K103" s="435"/>
      <c r="L103" s="40"/>
      <c r="M103" s="41"/>
    </row>
    <row r="104" spans="1:13" ht="12" customHeight="1" hidden="1">
      <c r="A104" s="6"/>
      <c r="B104" s="38"/>
      <c r="C104" s="436"/>
      <c r="D104" s="437"/>
      <c r="E104" s="438"/>
      <c r="F104" s="39"/>
      <c r="G104" s="39"/>
      <c r="H104" s="39"/>
      <c r="I104" s="39"/>
      <c r="J104" s="434"/>
      <c r="K104" s="435"/>
      <c r="L104" s="40"/>
      <c r="M104" s="41"/>
    </row>
    <row r="105" spans="1:13" ht="12" customHeight="1" hidden="1">
      <c r="A105" s="6"/>
      <c r="B105" s="38"/>
      <c r="C105" s="436"/>
      <c r="D105" s="437"/>
      <c r="E105" s="438"/>
      <c r="F105" s="39"/>
      <c r="G105" s="39"/>
      <c r="H105" s="39"/>
      <c r="I105" s="39"/>
      <c r="J105" s="434"/>
      <c r="K105" s="435"/>
      <c r="L105" s="40"/>
      <c r="M105" s="41"/>
    </row>
    <row r="106" spans="1:13" ht="12" customHeight="1" hidden="1">
      <c r="A106" s="6"/>
      <c r="B106" s="38"/>
      <c r="C106" s="436"/>
      <c r="D106" s="437"/>
      <c r="E106" s="438"/>
      <c r="F106" s="39"/>
      <c r="G106" s="39"/>
      <c r="H106" s="39"/>
      <c r="I106" s="39"/>
      <c r="J106" s="434"/>
      <c r="K106" s="435"/>
      <c r="L106" s="40"/>
      <c r="M106" s="41"/>
    </row>
    <row r="107" spans="1:13" ht="12" customHeight="1" hidden="1">
      <c r="A107" s="6"/>
      <c r="B107" s="38"/>
      <c r="C107" s="436"/>
      <c r="D107" s="437"/>
      <c r="E107" s="438"/>
      <c r="F107" s="39"/>
      <c r="G107" s="39"/>
      <c r="H107" s="39"/>
      <c r="I107" s="39"/>
      <c r="J107" s="434"/>
      <c r="K107" s="435"/>
      <c r="L107" s="40"/>
      <c r="M107" s="41"/>
    </row>
    <row r="108" spans="1:13" ht="12" customHeight="1" hidden="1">
      <c r="A108" s="6"/>
      <c r="B108" s="38"/>
      <c r="C108" s="436"/>
      <c r="D108" s="437"/>
      <c r="E108" s="438"/>
      <c r="F108" s="39"/>
      <c r="G108" s="39"/>
      <c r="H108" s="39"/>
      <c r="I108" s="39"/>
      <c r="J108" s="434"/>
      <c r="K108" s="435"/>
      <c r="L108" s="40"/>
      <c r="M108" s="41"/>
    </row>
    <row r="109" spans="1:13" ht="12" customHeight="1" hidden="1">
      <c r="A109" s="6"/>
      <c r="B109" s="38"/>
      <c r="C109" s="436"/>
      <c r="D109" s="437"/>
      <c r="E109" s="438"/>
      <c r="F109" s="39"/>
      <c r="G109" s="39"/>
      <c r="H109" s="39"/>
      <c r="I109" s="39"/>
      <c r="J109" s="434"/>
      <c r="K109" s="435"/>
      <c r="L109" s="40"/>
      <c r="M109" s="41"/>
    </row>
    <row r="110" spans="1:13" ht="12" customHeight="1" hidden="1">
      <c r="A110" s="6"/>
      <c r="B110" s="38"/>
      <c r="C110" s="436"/>
      <c r="D110" s="437"/>
      <c r="E110" s="438"/>
      <c r="F110" s="39"/>
      <c r="G110" s="39"/>
      <c r="H110" s="39"/>
      <c r="I110" s="39"/>
      <c r="J110" s="434"/>
      <c r="K110" s="435"/>
      <c r="L110" s="40"/>
      <c r="M110" s="41"/>
    </row>
    <row r="111" spans="1:13" ht="12" customHeight="1" hidden="1">
      <c r="A111" s="6"/>
      <c r="B111" s="38"/>
      <c r="C111" s="436"/>
      <c r="D111" s="437"/>
      <c r="E111" s="438"/>
      <c r="F111" s="39"/>
      <c r="G111" s="39"/>
      <c r="H111" s="39"/>
      <c r="I111" s="39"/>
      <c r="J111" s="434"/>
      <c r="K111" s="435"/>
      <c r="L111" s="40"/>
      <c r="M111" s="41"/>
    </row>
    <row r="112" spans="1:13" ht="12" customHeight="1" hidden="1">
      <c r="A112" s="6"/>
      <c r="B112" s="38"/>
      <c r="C112" s="436"/>
      <c r="D112" s="437"/>
      <c r="E112" s="438"/>
      <c r="F112" s="39"/>
      <c r="G112" s="39"/>
      <c r="H112" s="39"/>
      <c r="I112" s="39"/>
      <c r="J112" s="434"/>
      <c r="K112" s="435"/>
      <c r="L112" s="40"/>
      <c r="M112" s="41"/>
    </row>
    <row r="113" spans="1:13" ht="12" customHeight="1" hidden="1">
      <c r="A113" s="6"/>
      <c r="B113" s="38"/>
      <c r="C113" s="436"/>
      <c r="D113" s="437"/>
      <c r="E113" s="438"/>
      <c r="F113" s="39"/>
      <c r="G113" s="39"/>
      <c r="H113" s="39"/>
      <c r="I113" s="39"/>
      <c r="J113" s="434"/>
      <c r="K113" s="435"/>
      <c r="L113" s="40"/>
      <c r="M113" s="41"/>
    </row>
    <row r="114" spans="1:13" ht="12" customHeight="1" hidden="1">
      <c r="A114" s="6"/>
      <c r="B114" s="38"/>
      <c r="C114" s="436"/>
      <c r="D114" s="437"/>
      <c r="E114" s="438"/>
      <c r="F114" s="39"/>
      <c r="G114" s="39"/>
      <c r="H114" s="39"/>
      <c r="I114" s="39"/>
      <c r="J114" s="434"/>
      <c r="K114" s="435"/>
      <c r="L114" s="40"/>
      <c r="M114" s="41"/>
    </row>
    <row r="115" spans="1:13" ht="12" customHeight="1" hidden="1" thickBot="1">
      <c r="A115" s="6"/>
      <c r="B115" s="42"/>
      <c r="C115" s="441"/>
      <c r="D115" s="441"/>
      <c r="E115" s="441"/>
      <c r="F115" s="43"/>
      <c r="G115" s="43"/>
      <c r="H115" s="43"/>
      <c r="I115" s="43"/>
      <c r="J115" s="442"/>
      <c r="K115" s="442"/>
      <c r="L115" s="40"/>
      <c r="M115" s="41"/>
    </row>
    <row r="116" spans="1:13" ht="3.75" customHeight="1" hidden="1">
      <c r="A116" s="6"/>
      <c r="B116" s="44"/>
      <c r="C116" s="44"/>
      <c r="D116" s="45"/>
      <c r="E116" s="45"/>
      <c r="F116" s="46"/>
      <c r="G116" s="46"/>
      <c r="H116" s="46"/>
      <c r="I116" s="46"/>
      <c r="J116" s="46"/>
      <c r="K116" s="46"/>
      <c r="L116" s="46"/>
      <c r="M116" s="41"/>
    </row>
    <row r="117" spans="1:13" ht="13.5" customHeight="1" hidden="1" thickBot="1">
      <c r="A117" s="6"/>
      <c r="B117" s="47"/>
      <c r="C117" s="443"/>
      <c r="D117" s="443"/>
      <c r="E117" s="443"/>
      <c r="F117" s="48"/>
      <c r="G117" s="49"/>
      <c r="H117" s="50"/>
      <c r="I117" s="51"/>
      <c r="J117" s="444"/>
      <c r="K117" s="444"/>
      <c r="L117" s="52"/>
      <c r="M117" s="41"/>
    </row>
    <row r="118" spans="1:13" ht="3.75" customHeight="1" hidden="1">
      <c r="A118" s="6"/>
      <c r="B118" s="41"/>
      <c r="C118" s="44"/>
      <c r="D118" s="45"/>
      <c r="E118" s="45"/>
      <c r="F118" s="46"/>
      <c r="G118" s="46"/>
      <c r="H118" s="46"/>
      <c r="I118" s="46"/>
      <c r="J118" s="46"/>
      <c r="K118" s="46"/>
      <c r="L118" s="46"/>
      <c r="M118" s="41"/>
    </row>
    <row r="119" spans="1:19" s="58" customFormat="1" ht="12.75" customHeight="1" hidden="1" thickBot="1">
      <c r="A119" s="53"/>
      <c r="B119" s="54"/>
      <c r="C119" s="55"/>
      <c r="D119" s="56"/>
      <c r="E119" s="56"/>
      <c r="F119" s="56"/>
      <c r="G119" s="445"/>
      <c r="H119" s="446"/>
      <c r="I119" s="446"/>
      <c r="J119" s="446"/>
      <c r="K119" s="446"/>
      <c r="L119" s="57"/>
      <c r="M119" s="54"/>
      <c r="N119" s="106"/>
      <c r="O119" s="106"/>
      <c r="P119" s="106"/>
      <c r="Q119" s="106"/>
      <c r="R119" s="106"/>
      <c r="S119" s="106"/>
    </row>
    <row r="120" spans="1:19" s="58" customFormat="1" ht="3.75" customHeight="1" hidden="1">
      <c r="A120" s="53"/>
      <c r="B120" s="54"/>
      <c r="C120" s="59"/>
      <c r="D120" s="60"/>
      <c r="E120" s="60"/>
      <c r="F120" s="61"/>
      <c r="G120" s="61"/>
      <c r="H120" s="61"/>
      <c r="I120" s="61"/>
      <c r="J120" s="61"/>
      <c r="K120" s="61"/>
      <c r="L120" s="61"/>
      <c r="M120" s="54"/>
      <c r="N120" s="106"/>
      <c r="O120" s="106"/>
      <c r="P120" s="106"/>
      <c r="Q120" s="106"/>
      <c r="R120" s="106"/>
      <c r="S120" s="106"/>
    </row>
    <row r="121" spans="1:19" s="58" customFormat="1" ht="12.75" customHeight="1" hidden="1" thickBot="1">
      <c r="A121" s="53"/>
      <c r="B121" s="54"/>
      <c r="C121" s="62"/>
      <c r="D121" s="63"/>
      <c r="E121" s="63"/>
      <c r="F121" s="64"/>
      <c r="G121" s="64"/>
      <c r="H121" s="64"/>
      <c r="I121" s="64"/>
      <c r="J121" s="447"/>
      <c r="K121" s="447"/>
      <c r="L121" s="52"/>
      <c r="M121" s="54"/>
      <c r="N121" s="135" t="e">
        <f>APAC!#REF!+#REF!+#REF!+#REF!+#REF!+#REF!+#REF!+#REF!+#REF!+#REF!</f>
        <v>#REF!</v>
      </c>
      <c r="O121" s="109" t="e">
        <f>N121*G182</f>
        <v>#REF!</v>
      </c>
      <c r="P121" s="109"/>
      <c r="Q121" s="106"/>
      <c r="R121" s="106"/>
      <c r="S121" s="106"/>
    </row>
    <row r="122" spans="1:19" s="58" customFormat="1" ht="3.75" customHeight="1" hidden="1">
      <c r="A122" s="53"/>
      <c r="B122" s="53"/>
      <c r="C122" s="65"/>
      <c r="D122" s="53"/>
      <c r="E122" s="53"/>
      <c r="F122" s="53"/>
      <c r="G122" s="53"/>
      <c r="H122" s="53"/>
      <c r="I122" s="53"/>
      <c r="J122" s="53"/>
      <c r="K122" s="53"/>
      <c r="L122" s="66"/>
      <c r="M122" s="53"/>
      <c r="N122" s="106"/>
      <c r="O122" s="106"/>
      <c r="P122" s="106"/>
      <c r="Q122" s="106"/>
      <c r="R122" s="106"/>
      <c r="S122" s="106"/>
    </row>
    <row r="123" spans="1:15" ht="13.5" customHeight="1" hidden="1" thickBot="1">
      <c r="A123" s="6"/>
      <c r="B123" s="430"/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2"/>
      <c r="N123" s="135" t="e">
        <f>L121-N121</f>
        <v>#REF!</v>
      </c>
      <c r="O123" s="136"/>
    </row>
    <row r="124" spans="1:13" ht="3.75" customHeight="1" hidden="1">
      <c r="A124" s="6"/>
      <c r="B124" s="19"/>
      <c r="C124" s="23"/>
      <c r="D124" s="19"/>
      <c r="E124" s="19"/>
      <c r="F124" s="19"/>
      <c r="G124" s="19"/>
      <c r="H124" s="67"/>
      <c r="I124" s="67"/>
      <c r="J124" s="67"/>
      <c r="K124" s="67"/>
      <c r="L124" s="12"/>
      <c r="M124" s="6"/>
    </row>
    <row r="125" spans="1:16" ht="12.75" customHeight="1" hidden="1">
      <c r="A125" s="6"/>
      <c r="B125" s="41"/>
      <c r="C125" s="449"/>
      <c r="D125" s="450"/>
      <c r="E125" s="450"/>
      <c r="F125" s="450"/>
      <c r="G125" s="68"/>
      <c r="H125" s="69"/>
      <c r="I125" s="69"/>
      <c r="J125" s="69"/>
      <c r="K125" s="69"/>
      <c r="L125" s="70"/>
      <c r="M125" s="41"/>
      <c r="O125" s="448"/>
      <c r="P125" s="448"/>
    </row>
    <row r="126" spans="1:13" ht="12.75" customHeight="1" hidden="1">
      <c r="A126" s="6"/>
      <c r="B126" s="41"/>
      <c r="C126" s="439"/>
      <c r="D126" s="439"/>
      <c r="E126" s="439"/>
      <c r="F126" s="439"/>
      <c r="G126" s="71"/>
      <c r="H126" s="440"/>
      <c r="I126" s="440"/>
      <c r="J126" s="440"/>
      <c r="K126" s="440"/>
      <c r="L126" s="40"/>
      <c r="M126" s="41"/>
    </row>
    <row r="127" spans="1:13" ht="12.75" customHeight="1" hidden="1">
      <c r="A127" s="6"/>
      <c r="B127" s="41"/>
      <c r="C127" s="439"/>
      <c r="D127" s="439"/>
      <c r="E127" s="439"/>
      <c r="F127" s="439"/>
      <c r="G127" s="71"/>
      <c r="H127" s="440"/>
      <c r="I127" s="440"/>
      <c r="J127" s="440"/>
      <c r="K127" s="440"/>
      <c r="L127" s="40"/>
      <c r="M127" s="41"/>
    </row>
    <row r="128" spans="1:13" ht="12.75" customHeight="1" hidden="1">
      <c r="A128" s="6"/>
      <c r="B128" s="41"/>
      <c r="C128" s="439"/>
      <c r="D128" s="439"/>
      <c r="E128" s="439"/>
      <c r="F128" s="439"/>
      <c r="G128" s="71"/>
      <c r="H128" s="440"/>
      <c r="I128" s="440"/>
      <c r="J128" s="440"/>
      <c r="K128" s="440"/>
      <c r="L128" s="40"/>
      <c r="M128" s="41"/>
    </row>
    <row r="129" spans="1:13" ht="12.75" customHeight="1" hidden="1">
      <c r="A129" s="6"/>
      <c r="B129" s="41"/>
      <c r="C129" s="439"/>
      <c r="D129" s="439"/>
      <c r="E129" s="439"/>
      <c r="F129" s="439"/>
      <c r="G129" s="71"/>
      <c r="H129" s="440"/>
      <c r="I129" s="440"/>
      <c r="J129" s="440"/>
      <c r="K129" s="440"/>
      <c r="L129" s="40"/>
      <c r="M129" s="41"/>
    </row>
    <row r="130" spans="1:13" ht="12.75" customHeight="1" hidden="1">
      <c r="A130" s="6"/>
      <c r="B130" s="41"/>
      <c r="C130" s="439"/>
      <c r="D130" s="439"/>
      <c r="E130" s="439"/>
      <c r="F130" s="439"/>
      <c r="G130" s="71"/>
      <c r="H130" s="440"/>
      <c r="I130" s="440"/>
      <c r="J130" s="440"/>
      <c r="K130" s="440"/>
      <c r="L130" s="40"/>
      <c r="M130" s="41"/>
    </row>
    <row r="131" spans="1:13" ht="12.75" customHeight="1" hidden="1">
      <c r="A131" s="6"/>
      <c r="B131" s="41"/>
      <c r="C131" s="439"/>
      <c r="D131" s="439"/>
      <c r="E131" s="439"/>
      <c r="F131" s="439"/>
      <c r="G131" s="71"/>
      <c r="H131" s="440"/>
      <c r="I131" s="440"/>
      <c r="J131" s="440"/>
      <c r="K131" s="440"/>
      <c r="L131" s="40"/>
      <c r="M131" s="41"/>
    </row>
    <row r="132" spans="1:13" ht="12.75" customHeight="1" hidden="1">
      <c r="A132" s="6"/>
      <c r="B132" s="41"/>
      <c r="C132" s="439"/>
      <c r="D132" s="439"/>
      <c r="E132" s="439"/>
      <c r="F132" s="439"/>
      <c r="G132" s="71"/>
      <c r="H132" s="440"/>
      <c r="I132" s="440"/>
      <c r="J132" s="440"/>
      <c r="K132" s="440"/>
      <c r="L132" s="40"/>
      <c r="M132" s="41"/>
    </row>
    <row r="133" spans="1:13" ht="12.75" customHeight="1" hidden="1">
      <c r="A133" s="6"/>
      <c r="B133" s="41"/>
      <c r="C133" s="439"/>
      <c r="D133" s="439"/>
      <c r="E133" s="439"/>
      <c r="F133" s="439"/>
      <c r="G133" s="71"/>
      <c r="H133" s="440"/>
      <c r="I133" s="440"/>
      <c r="J133" s="440"/>
      <c r="K133" s="440"/>
      <c r="L133" s="40"/>
      <c r="M133" s="41"/>
    </row>
    <row r="134" spans="1:13" ht="12.75" customHeight="1" hidden="1">
      <c r="A134" s="6"/>
      <c r="B134" s="41"/>
      <c r="C134" s="451"/>
      <c r="D134" s="451"/>
      <c r="E134" s="451"/>
      <c r="F134" s="451"/>
      <c r="G134" s="72"/>
      <c r="H134" s="440"/>
      <c r="I134" s="440"/>
      <c r="J134" s="440"/>
      <c r="K134" s="440"/>
      <c r="L134" s="73"/>
      <c r="M134" s="41"/>
    </row>
    <row r="135" spans="1:13" ht="12.75" customHeight="1" hidden="1">
      <c r="A135" s="6"/>
      <c r="B135" s="41"/>
      <c r="C135" s="449"/>
      <c r="D135" s="450"/>
      <c r="E135" s="450"/>
      <c r="F135" s="450"/>
      <c r="G135" s="74"/>
      <c r="H135" s="452"/>
      <c r="I135" s="452"/>
      <c r="J135" s="452"/>
      <c r="K135" s="452"/>
      <c r="L135" s="453"/>
      <c r="M135" s="41"/>
    </row>
    <row r="136" spans="1:13" ht="12.75" customHeight="1" hidden="1">
      <c r="A136" s="6"/>
      <c r="B136" s="41"/>
      <c r="C136" s="439"/>
      <c r="D136" s="439"/>
      <c r="E136" s="439"/>
      <c r="F136" s="439"/>
      <c r="G136" s="71"/>
      <c r="H136" s="440"/>
      <c r="I136" s="440"/>
      <c r="J136" s="440"/>
      <c r="K136" s="440"/>
      <c r="L136" s="40"/>
      <c r="M136" s="41"/>
    </row>
    <row r="137" spans="1:13" ht="12.75" customHeight="1" hidden="1">
      <c r="A137" s="6"/>
      <c r="B137" s="41"/>
      <c r="C137" s="439"/>
      <c r="D137" s="439"/>
      <c r="E137" s="439"/>
      <c r="F137" s="439"/>
      <c r="G137" s="71"/>
      <c r="H137" s="440"/>
      <c r="I137" s="440"/>
      <c r="J137" s="440"/>
      <c r="K137" s="440"/>
      <c r="L137" s="40"/>
      <c r="M137" s="41"/>
    </row>
    <row r="138" spans="1:13" ht="12.75" customHeight="1" hidden="1">
      <c r="A138" s="6"/>
      <c r="B138" s="41"/>
      <c r="C138" s="439"/>
      <c r="D138" s="439"/>
      <c r="E138" s="439"/>
      <c r="F138" s="439"/>
      <c r="G138" s="71"/>
      <c r="H138" s="440"/>
      <c r="I138" s="440"/>
      <c r="J138" s="440"/>
      <c r="K138" s="440"/>
      <c r="L138" s="40"/>
      <c r="M138" s="41"/>
    </row>
    <row r="139" spans="1:13" ht="12.75" customHeight="1" hidden="1">
      <c r="A139" s="6"/>
      <c r="B139" s="41"/>
      <c r="C139" s="439"/>
      <c r="D139" s="439"/>
      <c r="E139" s="439"/>
      <c r="F139" s="439"/>
      <c r="G139" s="71"/>
      <c r="H139" s="440"/>
      <c r="I139" s="440"/>
      <c r="J139" s="440"/>
      <c r="K139" s="440"/>
      <c r="L139" s="40"/>
      <c r="M139" s="41"/>
    </row>
    <row r="140" spans="1:13" ht="12.75" customHeight="1" hidden="1">
      <c r="A140" s="6"/>
      <c r="B140" s="41"/>
      <c r="C140" s="439"/>
      <c r="D140" s="439"/>
      <c r="E140" s="439"/>
      <c r="F140" s="439"/>
      <c r="G140" s="71"/>
      <c r="H140" s="440"/>
      <c r="I140" s="440"/>
      <c r="J140" s="440"/>
      <c r="K140" s="440"/>
      <c r="L140" s="40"/>
      <c r="M140" s="41"/>
    </row>
    <row r="141" spans="1:13" ht="12.75" customHeight="1" hidden="1">
      <c r="A141" s="6"/>
      <c r="B141" s="41"/>
      <c r="C141" s="439"/>
      <c r="D141" s="439"/>
      <c r="E141" s="439"/>
      <c r="F141" s="439"/>
      <c r="G141" s="71"/>
      <c r="H141" s="440"/>
      <c r="I141" s="440"/>
      <c r="J141" s="440"/>
      <c r="K141" s="440"/>
      <c r="L141" s="40"/>
      <c r="M141" s="41"/>
    </row>
    <row r="142" spans="1:13" ht="12.75" customHeight="1" hidden="1">
      <c r="A142" s="6"/>
      <c r="B142" s="41"/>
      <c r="C142" s="439"/>
      <c r="D142" s="439"/>
      <c r="E142" s="439"/>
      <c r="F142" s="439"/>
      <c r="G142" s="71"/>
      <c r="H142" s="440"/>
      <c r="I142" s="440"/>
      <c r="J142" s="440"/>
      <c r="K142" s="440"/>
      <c r="L142" s="40"/>
      <c r="M142" s="41"/>
    </row>
    <row r="143" spans="1:13" ht="12.75" customHeight="1" hidden="1">
      <c r="A143" s="6"/>
      <c r="B143" s="41"/>
      <c r="C143" s="439"/>
      <c r="D143" s="439"/>
      <c r="E143" s="439"/>
      <c r="F143" s="439"/>
      <c r="G143" s="71"/>
      <c r="H143" s="440"/>
      <c r="I143" s="440"/>
      <c r="J143" s="440"/>
      <c r="K143" s="440"/>
      <c r="L143" s="40"/>
      <c r="M143" s="41"/>
    </row>
    <row r="144" spans="1:13" ht="12.75" customHeight="1" hidden="1">
      <c r="A144" s="6"/>
      <c r="B144" s="41"/>
      <c r="C144" s="451"/>
      <c r="D144" s="451"/>
      <c r="E144" s="451"/>
      <c r="F144" s="451"/>
      <c r="G144" s="72"/>
      <c r="H144" s="440"/>
      <c r="I144" s="440"/>
      <c r="J144" s="440"/>
      <c r="K144" s="440"/>
      <c r="L144" s="73"/>
      <c r="M144" s="41"/>
    </row>
    <row r="145" spans="1:13" ht="12.75" customHeight="1" hidden="1">
      <c r="A145" s="6"/>
      <c r="B145" s="41"/>
      <c r="C145" s="449"/>
      <c r="D145" s="450"/>
      <c r="E145" s="450"/>
      <c r="F145" s="450"/>
      <c r="G145" s="74"/>
      <c r="H145" s="452"/>
      <c r="I145" s="452"/>
      <c r="J145" s="452"/>
      <c r="K145" s="452"/>
      <c r="L145" s="453"/>
      <c r="M145" s="41"/>
    </row>
    <row r="146" spans="1:13" ht="12.75" customHeight="1" hidden="1">
      <c r="A146" s="6"/>
      <c r="B146" s="41"/>
      <c r="C146" s="439"/>
      <c r="D146" s="439"/>
      <c r="E146" s="439"/>
      <c r="F146" s="439"/>
      <c r="G146" s="71"/>
      <c r="H146" s="440"/>
      <c r="I146" s="440"/>
      <c r="J146" s="440"/>
      <c r="K146" s="440"/>
      <c r="L146" s="40"/>
      <c r="M146" s="41"/>
    </row>
    <row r="147" spans="1:13" ht="12.75" customHeight="1" hidden="1">
      <c r="A147" s="6"/>
      <c r="B147" s="41"/>
      <c r="C147" s="439"/>
      <c r="D147" s="439"/>
      <c r="E147" s="439"/>
      <c r="F147" s="439"/>
      <c r="G147" s="71"/>
      <c r="H147" s="440"/>
      <c r="I147" s="440"/>
      <c r="J147" s="440"/>
      <c r="K147" s="440"/>
      <c r="L147" s="40"/>
      <c r="M147" s="41"/>
    </row>
    <row r="148" spans="1:13" ht="12.75" customHeight="1" hidden="1">
      <c r="A148" s="6"/>
      <c r="B148" s="41"/>
      <c r="C148" s="439"/>
      <c r="D148" s="439"/>
      <c r="E148" s="439"/>
      <c r="F148" s="439"/>
      <c r="G148" s="71"/>
      <c r="H148" s="440"/>
      <c r="I148" s="440"/>
      <c r="J148" s="440"/>
      <c r="K148" s="440"/>
      <c r="L148" s="40"/>
      <c r="M148" s="41"/>
    </row>
    <row r="149" spans="1:13" ht="12.75" customHeight="1" hidden="1">
      <c r="A149" s="6"/>
      <c r="B149" s="41"/>
      <c r="C149" s="451"/>
      <c r="D149" s="451"/>
      <c r="E149" s="451"/>
      <c r="F149" s="451"/>
      <c r="G149" s="72"/>
      <c r="H149" s="440"/>
      <c r="I149" s="440"/>
      <c r="J149" s="440"/>
      <c r="K149" s="440"/>
      <c r="L149" s="73"/>
      <c r="M149" s="41"/>
    </row>
    <row r="150" spans="1:13" ht="12.75" customHeight="1" hidden="1">
      <c r="A150" s="6"/>
      <c r="B150" s="41"/>
      <c r="C150" s="449"/>
      <c r="D150" s="450"/>
      <c r="E150" s="450"/>
      <c r="F150" s="450"/>
      <c r="G150" s="74"/>
      <c r="H150" s="452"/>
      <c r="I150" s="452"/>
      <c r="J150" s="452"/>
      <c r="K150" s="452"/>
      <c r="L150" s="453"/>
      <c r="M150" s="41"/>
    </row>
    <row r="151" spans="1:13" ht="12.75" customHeight="1" hidden="1">
      <c r="A151" s="6"/>
      <c r="B151" s="41"/>
      <c r="C151" s="439"/>
      <c r="D151" s="439"/>
      <c r="E151" s="439"/>
      <c r="F151" s="439"/>
      <c r="G151" s="71"/>
      <c r="H151" s="440"/>
      <c r="I151" s="440"/>
      <c r="J151" s="440"/>
      <c r="K151" s="440"/>
      <c r="L151" s="40"/>
      <c r="M151" s="41"/>
    </row>
    <row r="152" spans="1:13" ht="12.75" customHeight="1" hidden="1">
      <c r="A152" s="6"/>
      <c r="B152" s="41"/>
      <c r="C152" s="451"/>
      <c r="D152" s="451"/>
      <c r="E152" s="451"/>
      <c r="F152" s="451"/>
      <c r="G152" s="72"/>
      <c r="H152" s="454"/>
      <c r="I152" s="454"/>
      <c r="J152" s="454"/>
      <c r="K152" s="454"/>
      <c r="L152" s="73"/>
      <c r="M152" s="41"/>
    </row>
    <row r="153" spans="1:15" ht="12.75" customHeight="1" hidden="1">
      <c r="A153" s="6"/>
      <c r="B153" s="41"/>
      <c r="C153" s="451"/>
      <c r="D153" s="451"/>
      <c r="E153" s="451"/>
      <c r="F153" s="451"/>
      <c r="G153" s="72"/>
      <c r="H153" s="457"/>
      <c r="I153" s="457"/>
      <c r="J153" s="457"/>
      <c r="K153" s="458"/>
      <c r="L153" s="75"/>
      <c r="M153" s="41"/>
      <c r="O153" s="136"/>
    </row>
    <row r="154" spans="1:15" ht="12.75" customHeight="1" hidden="1" thickBot="1">
      <c r="A154" s="6"/>
      <c r="B154" s="41"/>
      <c r="C154" s="459"/>
      <c r="D154" s="459"/>
      <c r="E154" s="459"/>
      <c r="F154" s="459"/>
      <c r="G154" s="459"/>
      <c r="H154" s="460"/>
      <c r="I154" s="460"/>
      <c r="J154" s="460"/>
      <c r="K154" s="461"/>
      <c r="L154" s="76"/>
      <c r="M154" s="41"/>
      <c r="N154" s="135" t="e">
        <f>APAC!#REF!+#REF!+#REF!+#REF!+#REF!+#REF!+#REF!+#REF!+#REF!+#REF!</f>
        <v>#REF!</v>
      </c>
      <c r="O154" s="135" t="e">
        <f>N154*G182</f>
        <v>#REF!</v>
      </c>
    </row>
    <row r="155" spans="1:11" ht="3.75" customHeight="1" hidden="1">
      <c r="A155" s="6"/>
      <c r="B155" s="6"/>
      <c r="C155" s="77"/>
      <c r="D155" s="6"/>
      <c r="E155" s="6"/>
      <c r="F155" s="6"/>
      <c r="G155" s="6"/>
      <c r="H155" s="6"/>
      <c r="I155" s="6"/>
      <c r="J155" s="6"/>
      <c r="K155" s="6"/>
    </row>
    <row r="156" spans="1:13" ht="13.5" customHeight="1" hidden="1" thickBot="1">
      <c r="A156" s="6"/>
      <c r="B156" s="430"/>
      <c r="C156" s="431"/>
      <c r="D156" s="431"/>
      <c r="E156" s="431"/>
      <c r="F156" s="431"/>
      <c r="G156" s="431"/>
      <c r="H156" s="431"/>
      <c r="I156" s="431"/>
      <c r="J156" s="431"/>
      <c r="K156" s="431"/>
      <c r="L156" s="431"/>
      <c r="M156" s="432"/>
    </row>
    <row r="157" spans="1:11" ht="3.75" customHeight="1" hidden="1">
      <c r="A157" s="6"/>
      <c r="B157" s="6"/>
      <c r="C157" s="77"/>
      <c r="D157" s="6"/>
      <c r="E157" s="6"/>
      <c r="F157" s="6"/>
      <c r="G157" s="6"/>
      <c r="H157" s="6"/>
      <c r="I157" s="6"/>
      <c r="J157" s="6"/>
      <c r="K157" s="6"/>
    </row>
    <row r="158" spans="1:12" ht="13.5" customHeight="1" hidden="1">
      <c r="A158" s="6"/>
      <c r="B158" s="6"/>
      <c r="C158" s="455"/>
      <c r="D158" s="455"/>
      <c r="E158" s="455"/>
      <c r="F158" s="455"/>
      <c r="G158" s="456"/>
      <c r="H158" s="456"/>
      <c r="I158" s="456"/>
      <c r="J158" s="456"/>
      <c r="K158" s="456"/>
      <c r="L158" s="35"/>
    </row>
    <row r="159" spans="1:13" ht="12" customHeight="1" hidden="1">
      <c r="A159" s="6"/>
      <c r="B159" s="77"/>
      <c r="C159" s="462"/>
      <c r="D159" s="462"/>
      <c r="E159" s="462"/>
      <c r="F159" s="462"/>
      <c r="G159" s="463"/>
      <c r="H159" s="463"/>
      <c r="I159" s="463"/>
      <c r="J159" s="463"/>
      <c r="K159" s="463"/>
      <c r="L159" s="78"/>
      <c r="M159" s="77"/>
    </row>
    <row r="160" spans="1:13" ht="12" customHeight="1" hidden="1">
      <c r="A160" s="6"/>
      <c r="B160" s="77"/>
      <c r="C160" s="462"/>
      <c r="D160" s="462"/>
      <c r="E160" s="462"/>
      <c r="F160" s="462"/>
      <c r="G160" s="463"/>
      <c r="H160" s="463"/>
      <c r="I160" s="463"/>
      <c r="J160" s="463"/>
      <c r="K160" s="463"/>
      <c r="L160" s="78"/>
      <c r="M160" s="77"/>
    </row>
    <row r="161" spans="1:13" ht="12" customHeight="1" hidden="1">
      <c r="A161" s="6"/>
      <c r="B161" s="77"/>
      <c r="C161" s="462"/>
      <c r="D161" s="462"/>
      <c r="E161" s="462"/>
      <c r="F161" s="462"/>
      <c r="G161" s="463"/>
      <c r="H161" s="463"/>
      <c r="I161" s="463"/>
      <c r="J161" s="463"/>
      <c r="K161" s="463"/>
      <c r="L161" s="78"/>
      <c r="M161" s="77"/>
    </row>
    <row r="162" spans="1:13" ht="12" customHeight="1" hidden="1">
      <c r="A162" s="6"/>
      <c r="B162" s="77"/>
      <c r="C162" s="462"/>
      <c r="D162" s="462"/>
      <c r="E162" s="462"/>
      <c r="F162" s="462"/>
      <c r="G162" s="463"/>
      <c r="H162" s="463"/>
      <c r="I162" s="463"/>
      <c r="J162" s="463"/>
      <c r="K162" s="463"/>
      <c r="L162" s="78"/>
      <c r="M162" s="77"/>
    </row>
    <row r="163" spans="1:13" ht="12" customHeight="1" hidden="1">
      <c r="A163" s="6"/>
      <c r="B163" s="77"/>
      <c r="C163" s="462"/>
      <c r="D163" s="462"/>
      <c r="E163" s="462"/>
      <c r="F163" s="462"/>
      <c r="G163" s="463"/>
      <c r="H163" s="463"/>
      <c r="I163" s="463"/>
      <c r="J163" s="463"/>
      <c r="K163" s="463"/>
      <c r="L163" s="78"/>
      <c r="M163" s="77"/>
    </row>
    <row r="164" spans="1:15" ht="12" customHeight="1" hidden="1">
      <c r="A164" s="6"/>
      <c r="B164" s="77"/>
      <c r="C164" s="462"/>
      <c r="D164" s="462"/>
      <c r="E164" s="462"/>
      <c r="F164" s="462"/>
      <c r="G164" s="463"/>
      <c r="H164" s="463"/>
      <c r="I164" s="463"/>
      <c r="J164" s="463"/>
      <c r="K164" s="463"/>
      <c r="L164" s="78"/>
      <c r="M164" s="77"/>
      <c r="N164" s="136">
        <f>SUM(L159:L164)</f>
        <v>0</v>
      </c>
      <c r="O164" s="135">
        <f>N164*G182</f>
        <v>0</v>
      </c>
    </row>
    <row r="165" spans="1:13" ht="12" customHeight="1" hidden="1">
      <c r="A165" s="6"/>
      <c r="B165" s="77"/>
      <c r="C165" s="462"/>
      <c r="D165" s="462"/>
      <c r="E165" s="462"/>
      <c r="F165" s="462"/>
      <c r="G165" s="463"/>
      <c r="H165" s="463"/>
      <c r="I165" s="463"/>
      <c r="J165" s="463"/>
      <c r="K165" s="463"/>
      <c r="L165" s="78"/>
      <c r="M165" s="77"/>
    </row>
    <row r="166" spans="1:13" ht="12" customHeight="1" hidden="1">
      <c r="A166" s="6"/>
      <c r="B166" s="77"/>
      <c r="C166" s="462"/>
      <c r="D166" s="462"/>
      <c r="E166" s="462"/>
      <c r="F166" s="462"/>
      <c r="G166" s="463"/>
      <c r="H166" s="463"/>
      <c r="I166" s="463"/>
      <c r="J166" s="463"/>
      <c r="K166" s="463"/>
      <c r="L166" s="78"/>
      <c r="M166" s="77"/>
    </row>
    <row r="167" spans="1:13" ht="12" customHeight="1" hidden="1">
      <c r="A167" s="6"/>
      <c r="B167" s="77"/>
      <c r="C167" s="462"/>
      <c r="D167" s="462"/>
      <c r="E167" s="462"/>
      <c r="F167" s="462"/>
      <c r="G167" s="463"/>
      <c r="H167" s="463"/>
      <c r="I167" s="463"/>
      <c r="J167" s="463"/>
      <c r="K167" s="463"/>
      <c r="L167" s="78"/>
      <c r="M167" s="77"/>
    </row>
    <row r="168" spans="1:13" ht="12" customHeight="1" hidden="1">
      <c r="A168" s="6"/>
      <c r="B168" s="77"/>
      <c r="C168" s="462"/>
      <c r="D168" s="462"/>
      <c r="E168" s="462"/>
      <c r="F168" s="462"/>
      <c r="G168" s="463"/>
      <c r="H168" s="463"/>
      <c r="I168" s="463"/>
      <c r="J168" s="463"/>
      <c r="K168" s="463"/>
      <c r="L168" s="78"/>
      <c r="M168" s="77"/>
    </row>
    <row r="169" spans="1:13" ht="12" customHeight="1" hidden="1">
      <c r="A169" s="6"/>
      <c r="B169" s="77"/>
      <c r="C169" s="462"/>
      <c r="D169" s="462"/>
      <c r="E169" s="462"/>
      <c r="F169" s="462"/>
      <c r="G169" s="463"/>
      <c r="H169" s="463"/>
      <c r="I169" s="463"/>
      <c r="J169" s="463"/>
      <c r="K169" s="463"/>
      <c r="L169" s="40"/>
      <c r="M169" s="77"/>
    </row>
    <row r="170" spans="1:13" ht="12" customHeight="1" hidden="1">
      <c r="A170" s="6"/>
      <c r="B170" s="77"/>
      <c r="C170" s="462"/>
      <c r="D170" s="462"/>
      <c r="E170" s="462"/>
      <c r="F170" s="462"/>
      <c r="G170" s="463"/>
      <c r="H170" s="463"/>
      <c r="I170" s="463"/>
      <c r="J170" s="463"/>
      <c r="K170" s="463"/>
      <c r="L170" s="40"/>
      <c r="M170" s="77"/>
    </row>
    <row r="171" spans="1:13" ht="12" customHeight="1" hidden="1">
      <c r="A171" s="6"/>
      <c r="B171" s="77"/>
      <c r="C171" s="462"/>
      <c r="D171" s="462"/>
      <c r="E171" s="462"/>
      <c r="F171" s="462"/>
      <c r="G171" s="463"/>
      <c r="H171" s="463"/>
      <c r="I171" s="463"/>
      <c r="J171" s="463"/>
      <c r="K171" s="463"/>
      <c r="L171" s="40"/>
      <c r="M171" s="77"/>
    </row>
    <row r="172" spans="1:15" ht="12" customHeight="1" hidden="1">
      <c r="A172" s="6"/>
      <c r="B172" s="77"/>
      <c r="C172" s="462"/>
      <c r="D172" s="462"/>
      <c r="E172" s="462"/>
      <c r="F172" s="462"/>
      <c r="G172" s="463"/>
      <c r="H172" s="463"/>
      <c r="I172" s="463"/>
      <c r="J172" s="463"/>
      <c r="K172" s="463"/>
      <c r="L172" s="40"/>
      <c r="M172" s="77"/>
      <c r="N172" s="136">
        <f>SUM(L167:L172)</f>
        <v>0</v>
      </c>
      <c r="O172" s="135">
        <f>N172*G182</f>
        <v>0</v>
      </c>
    </row>
    <row r="173" spans="1:13" ht="12" customHeight="1" hidden="1">
      <c r="A173" s="6"/>
      <c r="B173" s="77"/>
      <c r="C173" s="462"/>
      <c r="D173" s="462"/>
      <c r="E173" s="462"/>
      <c r="F173" s="462"/>
      <c r="G173" s="463"/>
      <c r="H173" s="463"/>
      <c r="I173" s="463"/>
      <c r="J173" s="463"/>
      <c r="K173" s="463"/>
      <c r="L173" s="78"/>
      <c r="M173" s="77"/>
    </row>
    <row r="174" spans="1:19" s="139" customFormat="1" ht="13.5" customHeight="1" hidden="1">
      <c r="A174" s="137"/>
      <c r="B174" s="138"/>
      <c r="C174" s="464"/>
      <c r="D174" s="464"/>
      <c r="E174" s="464"/>
      <c r="F174" s="464"/>
      <c r="G174" s="464"/>
      <c r="H174" s="464"/>
      <c r="I174" s="464"/>
      <c r="J174" s="464"/>
      <c r="K174" s="465"/>
      <c r="L174" s="79"/>
      <c r="M174" s="138"/>
      <c r="N174" s="131"/>
      <c r="O174" s="132" t="e">
        <f>SUM(O121:P172)</f>
        <v>#REF!</v>
      </c>
      <c r="P174" s="131"/>
      <c r="Q174" s="131"/>
      <c r="R174" s="131"/>
      <c r="S174" s="131"/>
    </row>
    <row r="175" spans="1:13" ht="3.75" customHeight="1" hidden="1">
      <c r="A175" s="6"/>
      <c r="B175" s="77"/>
      <c r="C175" s="467"/>
      <c r="D175" s="468"/>
      <c r="E175" s="468"/>
      <c r="F175" s="468"/>
      <c r="G175" s="468"/>
      <c r="H175" s="468"/>
      <c r="I175" s="468"/>
      <c r="J175" s="468"/>
      <c r="K175" s="468"/>
      <c r="L175" s="469"/>
      <c r="M175" s="77"/>
    </row>
    <row r="176" spans="1:19" s="139" customFormat="1" ht="13.5" customHeight="1" hidden="1" thickBot="1">
      <c r="A176" s="137"/>
      <c r="B176" s="138"/>
      <c r="C176" s="459"/>
      <c r="D176" s="459"/>
      <c r="E176" s="459"/>
      <c r="F176" s="459"/>
      <c r="G176" s="459"/>
      <c r="H176" s="459"/>
      <c r="I176" s="459"/>
      <c r="J176" s="459"/>
      <c r="K176" s="470"/>
      <c r="L176" s="52"/>
      <c r="M176" s="138"/>
      <c r="N176" s="131"/>
      <c r="O176" s="131"/>
      <c r="P176" s="131"/>
      <c r="Q176" s="131"/>
      <c r="R176" s="131"/>
      <c r="S176" s="131"/>
    </row>
    <row r="177" spans="1:12" ht="3.75" customHeight="1" hidden="1">
      <c r="A177" s="6"/>
      <c r="B177" s="6"/>
      <c r="C177" s="77"/>
      <c r="D177" s="80"/>
      <c r="E177" s="80"/>
      <c r="F177" s="80"/>
      <c r="G177" s="80"/>
      <c r="H177" s="80"/>
      <c r="I177" s="80"/>
      <c r="J177" s="80"/>
      <c r="K177" s="80"/>
      <c r="L177" s="46"/>
    </row>
    <row r="178" spans="1:13" ht="13.5" customHeight="1" hidden="1" thickBot="1">
      <c r="A178" s="6"/>
      <c r="B178" s="430"/>
      <c r="C178" s="431"/>
      <c r="D178" s="431"/>
      <c r="E178" s="431"/>
      <c r="F178" s="431"/>
      <c r="G178" s="431"/>
      <c r="H178" s="431"/>
      <c r="I178" s="431"/>
      <c r="J178" s="431"/>
      <c r="K178" s="431"/>
      <c r="L178" s="431"/>
      <c r="M178" s="432"/>
    </row>
    <row r="179" spans="1:13" ht="3.75" customHeight="1" hidden="1">
      <c r="A179" s="471"/>
      <c r="B179" s="471"/>
      <c r="C179" s="471"/>
      <c r="D179" s="471"/>
      <c r="E179" s="471"/>
      <c r="F179" s="471"/>
      <c r="G179" s="471"/>
      <c r="H179" s="471"/>
      <c r="I179" s="471"/>
      <c r="J179" s="471"/>
      <c r="K179" s="471"/>
      <c r="L179" s="471"/>
      <c r="M179" s="471"/>
    </row>
    <row r="180" spans="1:13" ht="13.5" customHeight="1" hidden="1" thickBot="1">
      <c r="A180" s="6"/>
      <c r="B180" s="430"/>
      <c r="C180" s="431"/>
      <c r="D180" s="431"/>
      <c r="E180" s="431"/>
      <c r="F180" s="431"/>
      <c r="G180" s="431"/>
      <c r="H180" s="431"/>
      <c r="I180" s="431"/>
      <c r="J180" s="431"/>
      <c r="K180" s="431"/>
      <c r="L180" s="431"/>
      <c r="M180" s="432"/>
    </row>
    <row r="181" spans="1:11" ht="3.75" customHeight="1" hidden="1">
      <c r="A181" s="6"/>
      <c r="B181" s="6"/>
      <c r="C181" s="77"/>
      <c r="D181" s="6"/>
      <c r="E181" s="6"/>
      <c r="F181" s="6"/>
      <c r="G181" s="6"/>
      <c r="H181" s="6"/>
      <c r="I181" s="6"/>
      <c r="J181" s="6"/>
      <c r="K181" s="6"/>
    </row>
    <row r="182" spans="1:15" ht="11.25" customHeight="1" hidden="1">
      <c r="A182" s="6"/>
      <c r="B182" s="471"/>
      <c r="C182" s="462"/>
      <c r="D182" s="462"/>
      <c r="E182" s="462"/>
      <c r="F182" s="462"/>
      <c r="G182" s="81"/>
      <c r="H182" s="472"/>
      <c r="I182" s="472"/>
      <c r="J182" s="472"/>
      <c r="K182" s="472"/>
      <c r="L182" s="82"/>
      <c r="M182" s="471"/>
      <c r="N182" s="135" t="e">
        <f>APAC!#REF!+#REF!+#REF!+#REF!+#REF!+#REF!+#REF!+#REF!+#REF!+#REF!</f>
        <v>#REF!</v>
      </c>
      <c r="O182" s="135" t="e">
        <f>O174-N182</f>
        <v>#REF!</v>
      </c>
    </row>
    <row r="183" spans="1:13" ht="13.5" customHeight="1" hidden="1" thickBot="1">
      <c r="A183" s="6"/>
      <c r="B183" s="471"/>
      <c r="C183" s="473"/>
      <c r="D183" s="473"/>
      <c r="E183" s="473"/>
      <c r="F183" s="473"/>
      <c r="G183" s="83"/>
      <c r="H183" s="472"/>
      <c r="I183" s="472"/>
      <c r="J183" s="472"/>
      <c r="K183" s="472"/>
      <c r="L183" s="84"/>
      <c r="M183" s="471"/>
    </row>
    <row r="184" spans="1:13" ht="3.75" customHeight="1" hidden="1">
      <c r="A184" s="6"/>
      <c r="B184" s="77"/>
      <c r="C184" s="85"/>
      <c r="D184" s="85"/>
      <c r="E184" s="85"/>
      <c r="F184" s="85"/>
      <c r="G184" s="86"/>
      <c r="H184" s="87"/>
      <c r="I184" s="87"/>
      <c r="J184" s="87"/>
      <c r="K184" s="87"/>
      <c r="L184" s="21"/>
      <c r="M184" s="77"/>
    </row>
    <row r="185" spans="1:14" ht="13.5" customHeight="1" hidden="1" thickBot="1">
      <c r="A185" s="33"/>
      <c r="B185" s="430"/>
      <c r="C185" s="431"/>
      <c r="D185" s="431"/>
      <c r="E185" s="431"/>
      <c r="F185" s="431"/>
      <c r="G185" s="431"/>
      <c r="H185" s="431"/>
      <c r="I185" s="431"/>
      <c r="J185" s="431"/>
      <c r="K185" s="431"/>
      <c r="L185" s="431"/>
      <c r="M185" s="432"/>
      <c r="N185" s="104"/>
    </row>
    <row r="186" spans="1:13" ht="3.75" customHeight="1" hidden="1">
      <c r="A186" s="33"/>
      <c r="B186" s="33"/>
      <c r="C186" s="478"/>
      <c r="D186" s="478"/>
      <c r="E186" s="478"/>
      <c r="F186" s="478"/>
      <c r="G186" s="478"/>
      <c r="H186" s="478"/>
      <c r="I186" s="478"/>
      <c r="J186" s="478"/>
      <c r="K186" s="478"/>
      <c r="L186" s="478"/>
      <c r="M186" s="6"/>
    </row>
    <row r="187" spans="1:13" ht="11.25" customHeight="1" hidden="1">
      <c r="A187" s="6"/>
      <c r="B187" s="77"/>
      <c r="C187" s="88"/>
      <c r="D187" s="89"/>
      <c r="E187" s="89"/>
      <c r="F187" s="90"/>
      <c r="G187" s="81"/>
      <c r="H187" s="472"/>
      <c r="I187" s="472"/>
      <c r="J187" s="472"/>
      <c r="K187" s="472"/>
      <c r="L187" s="82"/>
      <c r="M187" s="471"/>
    </row>
    <row r="188" spans="1:13" ht="11.25" customHeight="1" hidden="1">
      <c r="A188" s="6"/>
      <c r="B188" s="77"/>
      <c r="C188" s="88"/>
      <c r="D188" s="89"/>
      <c r="E188" s="89"/>
      <c r="F188" s="90"/>
      <c r="G188" s="81"/>
      <c r="H188" s="472"/>
      <c r="I188" s="472"/>
      <c r="J188" s="472"/>
      <c r="K188" s="472"/>
      <c r="L188" s="82"/>
      <c r="M188" s="471"/>
    </row>
    <row r="189" spans="1:13" ht="11.25" customHeight="1" hidden="1">
      <c r="A189" s="6"/>
      <c r="B189" s="77"/>
      <c r="C189" s="88"/>
      <c r="D189" s="89"/>
      <c r="E189" s="89"/>
      <c r="F189" s="90"/>
      <c r="G189" s="81"/>
      <c r="H189" s="472"/>
      <c r="I189" s="472"/>
      <c r="J189" s="472"/>
      <c r="K189" s="472"/>
      <c r="L189" s="82"/>
      <c r="M189" s="471"/>
    </row>
    <row r="190" spans="1:14" ht="11.25" customHeight="1" hidden="1">
      <c r="A190" s="6"/>
      <c r="B190" s="77"/>
      <c r="C190" s="88"/>
      <c r="D190" s="91"/>
      <c r="E190" s="91"/>
      <c r="F190" s="92"/>
      <c r="G190" s="81"/>
      <c r="H190" s="474"/>
      <c r="I190" s="475"/>
      <c r="J190" s="475"/>
      <c r="K190" s="476"/>
      <c r="L190" s="93"/>
      <c r="M190" s="77"/>
      <c r="N190" s="140"/>
    </row>
    <row r="191" spans="1:14" ht="11.25" customHeight="1" hidden="1">
      <c r="A191" s="6"/>
      <c r="B191" s="77"/>
      <c r="C191" s="88"/>
      <c r="D191" s="91"/>
      <c r="E191" s="91"/>
      <c r="F191" s="92"/>
      <c r="G191" s="81"/>
      <c r="H191" s="474"/>
      <c r="I191" s="475"/>
      <c r="J191" s="475"/>
      <c r="K191" s="476"/>
      <c r="L191" s="93"/>
      <c r="M191" s="77"/>
      <c r="N191" s="140"/>
    </row>
    <row r="192" spans="1:13" ht="13.5" customHeight="1" hidden="1" thickBot="1">
      <c r="A192" s="6"/>
      <c r="B192" s="77"/>
      <c r="C192" s="477"/>
      <c r="D192" s="477"/>
      <c r="E192" s="477"/>
      <c r="F192" s="477"/>
      <c r="G192" s="94"/>
      <c r="H192" s="474"/>
      <c r="I192" s="475"/>
      <c r="J192" s="475"/>
      <c r="K192" s="476"/>
      <c r="L192" s="95"/>
      <c r="M192" s="77"/>
    </row>
    <row r="193" spans="1:13" ht="3.75" customHeight="1" hidden="1">
      <c r="A193" s="6"/>
      <c r="B193" s="77"/>
      <c r="C193" s="80"/>
      <c r="D193" s="80"/>
      <c r="E193" s="80"/>
      <c r="F193" s="80"/>
      <c r="G193" s="96"/>
      <c r="H193" s="87"/>
      <c r="I193" s="87"/>
      <c r="J193" s="87"/>
      <c r="K193" s="87"/>
      <c r="L193" s="97"/>
      <c r="M193" s="77"/>
    </row>
    <row r="194" spans="1:13" ht="13.5" customHeight="1" hidden="1" thickBot="1">
      <c r="A194" s="6"/>
      <c r="B194" s="77"/>
      <c r="C194" s="98"/>
      <c r="D194" s="99"/>
      <c r="E194" s="99"/>
      <c r="F194" s="99"/>
      <c r="G194" s="99"/>
      <c r="H194" s="466"/>
      <c r="I194" s="466"/>
      <c r="J194" s="466"/>
      <c r="K194" s="466"/>
      <c r="L194" s="52"/>
      <c r="M194" s="77"/>
    </row>
    <row r="195" spans="1:13" ht="3.75" customHeight="1" hidden="1">
      <c r="A195" s="6"/>
      <c r="B195" s="77"/>
      <c r="C195" s="479"/>
      <c r="D195" s="480"/>
      <c r="E195" s="480"/>
      <c r="F195" s="480"/>
      <c r="G195" s="100"/>
      <c r="H195" s="101"/>
      <c r="I195" s="101"/>
      <c r="J195" s="101"/>
      <c r="K195" s="101"/>
      <c r="L195" s="102"/>
      <c r="M195" s="77"/>
    </row>
    <row r="196" spans="1:14" ht="13.5" customHeight="1" hidden="1" thickBot="1">
      <c r="A196" s="6"/>
      <c r="B196" s="77"/>
      <c r="C196" s="470"/>
      <c r="D196" s="447"/>
      <c r="E196" s="447"/>
      <c r="F196" s="447"/>
      <c r="G196" s="447"/>
      <c r="H196" s="447"/>
      <c r="I196" s="447"/>
      <c r="J196" s="447"/>
      <c r="K196" s="447"/>
      <c r="L196" s="103"/>
      <c r="M196" s="77"/>
      <c r="N196" s="136" t="e">
        <f>#REF!-Consolidado_A!L196</f>
        <v>#REF!</v>
      </c>
    </row>
    <row r="197" spans="1:3" ht="3.75" customHeight="1" hidden="1">
      <c r="A197" s="6"/>
      <c r="C197" s="32"/>
    </row>
    <row r="198" spans="1:13" ht="13.5" customHeight="1" hidden="1" thickBot="1">
      <c r="A198" s="6"/>
      <c r="B198" s="430"/>
      <c r="C198" s="431"/>
      <c r="D198" s="431"/>
      <c r="E198" s="431"/>
      <c r="F198" s="431"/>
      <c r="G198" s="431"/>
      <c r="H198" s="431"/>
      <c r="I198" s="431"/>
      <c r="J198" s="431"/>
      <c r="K198" s="431"/>
      <c r="L198" s="431"/>
      <c r="M198" s="432"/>
    </row>
    <row r="199" spans="1:13" ht="1.5" customHeight="1" hidden="1">
      <c r="A199" s="104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1:13" ht="6" customHeight="1" hidden="1">
      <c r="A200" s="104"/>
      <c r="B200" s="107"/>
      <c r="C200" s="105"/>
      <c r="D200" s="107"/>
      <c r="E200" s="107"/>
      <c r="F200" s="107"/>
      <c r="G200" s="107"/>
      <c r="H200" s="107"/>
      <c r="I200" s="108"/>
      <c r="J200" s="107"/>
      <c r="K200" s="107"/>
      <c r="L200" s="109"/>
      <c r="M200" s="106"/>
    </row>
    <row r="201" spans="1:15" ht="11.25" hidden="1">
      <c r="A201" s="6"/>
      <c r="B201" s="41"/>
      <c r="C201" s="433"/>
      <c r="D201" s="433"/>
      <c r="E201" s="433"/>
      <c r="F201" s="34"/>
      <c r="G201" s="34"/>
      <c r="H201" s="34"/>
      <c r="I201" s="34"/>
      <c r="J201" s="433"/>
      <c r="K201" s="433"/>
      <c r="L201" s="110"/>
      <c r="M201" s="36"/>
      <c r="N201" s="141"/>
      <c r="O201" s="142"/>
    </row>
    <row r="202" spans="1:13" ht="12.75" customHeight="1" hidden="1">
      <c r="A202" s="6"/>
      <c r="B202" s="41"/>
      <c r="C202" s="481"/>
      <c r="D202" s="481"/>
      <c r="E202" s="481"/>
      <c r="F202" s="130"/>
      <c r="G202" s="111"/>
      <c r="H202" s="112"/>
      <c r="I202" s="111"/>
      <c r="J202" s="482"/>
      <c r="K202" s="482"/>
      <c r="L202" s="113"/>
      <c r="M202" s="41"/>
    </row>
    <row r="203" spans="1:13" ht="13.5" customHeight="1" hidden="1" thickBot="1">
      <c r="A203" s="6"/>
      <c r="B203" s="77"/>
      <c r="C203" s="459"/>
      <c r="D203" s="459"/>
      <c r="E203" s="459"/>
      <c r="F203" s="459"/>
      <c r="G203" s="459"/>
      <c r="H203" s="459"/>
      <c r="I203" s="459"/>
      <c r="J203" s="459"/>
      <c r="K203" s="470"/>
      <c r="L203" s="114"/>
      <c r="M203" s="77"/>
    </row>
    <row r="204" spans="1:3" ht="3.75" customHeight="1" hidden="1">
      <c r="A204" s="6"/>
      <c r="C204" s="32"/>
    </row>
    <row r="205" spans="1:13" ht="13.5" customHeight="1" hidden="1" thickBot="1">
      <c r="A205" s="6"/>
      <c r="B205" s="430"/>
      <c r="C205" s="431"/>
      <c r="D205" s="431"/>
      <c r="E205" s="431"/>
      <c r="F205" s="431"/>
      <c r="G205" s="431"/>
      <c r="H205" s="431"/>
      <c r="I205" s="431"/>
      <c r="J205" s="431"/>
      <c r="K205" s="431"/>
      <c r="L205" s="431"/>
      <c r="M205" s="432"/>
    </row>
    <row r="206" spans="1:3" ht="3.75" customHeight="1" hidden="1">
      <c r="A206" s="6"/>
      <c r="C206" s="32"/>
    </row>
    <row r="207" spans="1:13" ht="12" customHeight="1" hidden="1">
      <c r="A207" s="6"/>
      <c r="B207" s="41"/>
      <c r="C207" s="489"/>
      <c r="D207" s="490"/>
      <c r="E207" s="490"/>
      <c r="F207" s="490"/>
      <c r="G207" s="490"/>
      <c r="H207" s="490"/>
      <c r="I207" s="490"/>
      <c r="J207" s="490"/>
      <c r="K207" s="490"/>
      <c r="L207" s="491"/>
      <c r="M207" s="41"/>
    </row>
    <row r="208" spans="1:13" ht="12" customHeight="1" hidden="1">
      <c r="A208" s="6"/>
      <c r="B208" s="41"/>
      <c r="C208" s="489"/>
      <c r="D208" s="490"/>
      <c r="E208" s="490"/>
      <c r="F208" s="490"/>
      <c r="G208" s="490"/>
      <c r="H208" s="490"/>
      <c r="I208" s="490"/>
      <c r="J208" s="490"/>
      <c r="K208" s="490"/>
      <c r="L208" s="491"/>
      <c r="M208" s="41"/>
    </row>
    <row r="209" spans="1:13" ht="12" customHeight="1" hidden="1">
      <c r="A209" s="6"/>
      <c r="B209" s="41"/>
      <c r="C209" s="489"/>
      <c r="D209" s="490"/>
      <c r="E209" s="490"/>
      <c r="F209" s="490"/>
      <c r="G209" s="490"/>
      <c r="H209" s="490"/>
      <c r="I209" s="490"/>
      <c r="J209" s="490"/>
      <c r="K209" s="490"/>
      <c r="L209" s="491"/>
      <c r="M209" s="41"/>
    </row>
    <row r="210" spans="1:13" ht="12" customHeight="1" hidden="1">
      <c r="A210" s="6"/>
      <c r="B210" s="41"/>
      <c r="C210" s="489"/>
      <c r="D210" s="490"/>
      <c r="E210" s="490"/>
      <c r="F210" s="490"/>
      <c r="G210" s="490"/>
      <c r="H210" s="490"/>
      <c r="I210" s="490"/>
      <c r="J210" s="490"/>
      <c r="K210" s="490"/>
      <c r="L210" s="491"/>
      <c r="M210" s="41"/>
    </row>
    <row r="211" spans="1:13" ht="12" customHeight="1" hidden="1">
      <c r="A211" s="6"/>
      <c r="B211" s="41"/>
      <c r="C211" s="489"/>
      <c r="D211" s="490"/>
      <c r="E211" s="490"/>
      <c r="F211" s="490"/>
      <c r="G211" s="490"/>
      <c r="H211" s="490"/>
      <c r="I211" s="490"/>
      <c r="J211" s="490"/>
      <c r="K211" s="490"/>
      <c r="L211" s="491"/>
      <c r="M211" s="41"/>
    </row>
    <row r="212" spans="1:13" ht="12" customHeight="1" hidden="1">
      <c r="A212" s="6"/>
      <c r="B212" s="41"/>
      <c r="C212" s="492"/>
      <c r="D212" s="493"/>
      <c r="E212" s="493"/>
      <c r="F212" s="493"/>
      <c r="G212" s="493"/>
      <c r="H212" s="493"/>
      <c r="I212" s="493"/>
      <c r="J212" s="493"/>
      <c r="K212" s="493"/>
      <c r="L212" s="494"/>
      <c r="M212" s="41"/>
    </row>
    <row r="213" spans="1:13" ht="12" customHeight="1" hidden="1">
      <c r="A213" s="6"/>
      <c r="B213" s="41"/>
      <c r="C213" s="495"/>
      <c r="D213" s="496"/>
      <c r="E213" s="496"/>
      <c r="F213" s="496"/>
      <c r="G213" s="496"/>
      <c r="H213" s="496"/>
      <c r="I213" s="496"/>
      <c r="J213" s="496"/>
      <c r="K213" s="496"/>
      <c r="L213" s="115"/>
      <c r="M213" s="41"/>
    </row>
    <row r="214" spans="1:13" ht="13.5" customHeight="1" hidden="1" thickBot="1">
      <c r="A214" s="6"/>
      <c r="B214" s="41"/>
      <c r="C214" s="116"/>
      <c r="D214" s="117"/>
      <c r="E214" s="117"/>
      <c r="F214" s="117"/>
      <c r="G214" s="117"/>
      <c r="H214" s="117"/>
      <c r="I214" s="118"/>
      <c r="J214" s="118"/>
      <c r="K214" s="119"/>
      <c r="L214" s="129"/>
      <c r="M214" s="41"/>
    </row>
    <row r="215" spans="1:3" ht="3.75" customHeight="1">
      <c r="A215" s="6"/>
      <c r="C215" s="32"/>
    </row>
    <row r="216" spans="1:19" s="101" customFormat="1" ht="13.5" customHeight="1" thickBot="1">
      <c r="A216" s="102"/>
      <c r="B216" s="505" t="s">
        <v>76</v>
      </c>
      <c r="C216" s="506"/>
      <c r="D216" s="506"/>
      <c r="E216" s="506"/>
      <c r="F216" s="120">
        <f>DADOS!C23</f>
        <v>12</v>
      </c>
      <c r="G216" s="120" t="s">
        <v>77</v>
      </c>
      <c r="H216" s="447" t="s">
        <v>75</v>
      </c>
      <c r="I216" s="447"/>
      <c r="J216" s="447"/>
      <c r="K216" s="507" t="e">
        <f>L8</f>
        <v>#REF!</v>
      </c>
      <c r="L216" s="507"/>
      <c r="M216" s="508"/>
      <c r="N216" s="133"/>
      <c r="O216" s="497"/>
      <c r="P216" s="497"/>
      <c r="Q216" s="133"/>
      <c r="R216" s="133"/>
      <c r="S216" s="133"/>
    </row>
    <row r="217" spans="1:3" ht="3.75" customHeight="1">
      <c r="A217" s="6"/>
      <c r="C217" s="32"/>
    </row>
    <row r="218" spans="1:16" ht="13.5" customHeight="1" hidden="1" thickBot="1">
      <c r="A218" s="6"/>
      <c r="B218" s="498"/>
      <c r="C218" s="499"/>
      <c r="D218" s="499"/>
      <c r="E218" s="499"/>
      <c r="F218" s="499"/>
      <c r="G218" s="499"/>
      <c r="H218" s="499"/>
      <c r="I218" s="499"/>
      <c r="J218" s="499"/>
      <c r="K218" s="499"/>
      <c r="L218" s="499"/>
      <c r="M218" s="500"/>
      <c r="O218" s="501"/>
      <c r="P218" s="501"/>
    </row>
    <row r="219" spans="1:11" ht="3.75" customHeight="1" hidden="1">
      <c r="A219" s="6"/>
      <c r="B219" s="19"/>
      <c r="C219" s="23"/>
      <c r="D219" s="19"/>
      <c r="E219" s="19"/>
      <c r="F219" s="19"/>
      <c r="G219" s="19"/>
      <c r="H219" s="19"/>
      <c r="I219" s="19"/>
      <c r="J219" s="19"/>
      <c r="K219" s="19"/>
    </row>
    <row r="220" spans="1:16" ht="12" customHeight="1" hidden="1">
      <c r="A220" s="6"/>
      <c r="B220" s="41"/>
      <c r="C220" s="34"/>
      <c r="D220" s="433"/>
      <c r="E220" s="433"/>
      <c r="F220" s="433"/>
      <c r="G220" s="433"/>
      <c r="H220" s="433"/>
      <c r="I220" s="433"/>
      <c r="J220" s="433"/>
      <c r="K220" s="433"/>
      <c r="L220" s="502"/>
      <c r="M220" s="41"/>
      <c r="O220" s="503"/>
      <c r="P220" s="504"/>
    </row>
    <row r="221" spans="1:15" ht="12" customHeight="1" hidden="1">
      <c r="A221" s="6"/>
      <c r="B221" s="41"/>
      <c r="C221" s="121"/>
      <c r="D221" s="486"/>
      <c r="E221" s="486"/>
      <c r="F221" s="486"/>
      <c r="G221" s="487"/>
      <c r="H221" s="487"/>
      <c r="I221" s="487"/>
      <c r="J221" s="487"/>
      <c r="K221" s="487"/>
      <c r="L221" s="488"/>
      <c r="M221" s="41"/>
      <c r="O221" s="143"/>
    </row>
    <row r="222" spans="1:13" ht="12" customHeight="1" hidden="1">
      <c r="A222" s="6"/>
      <c r="B222" s="41"/>
      <c r="C222" s="122"/>
      <c r="D222" s="483"/>
      <c r="E222" s="483"/>
      <c r="F222" s="483"/>
      <c r="G222" s="484"/>
      <c r="H222" s="484"/>
      <c r="I222" s="484"/>
      <c r="J222" s="484"/>
      <c r="K222" s="484"/>
      <c r="L222" s="485"/>
      <c r="M222" s="41"/>
    </row>
    <row r="223" spans="1:13" ht="12" customHeight="1" hidden="1">
      <c r="A223" s="6"/>
      <c r="B223" s="41"/>
      <c r="C223" s="122"/>
      <c r="D223" s="483"/>
      <c r="E223" s="483"/>
      <c r="F223" s="483"/>
      <c r="G223" s="484"/>
      <c r="H223" s="484"/>
      <c r="I223" s="484"/>
      <c r="J223" s="484"/>
      <c r="K223" s="484"/>
      <c r="L223" s="485"/>
      <c r="M223" s="41"/>
    </row>
    <row r="224" spans="1:13" ht="12" customHeight="1" hidden="1">
      <c r="A224" s="6"/>
      <c r="B224" s="41"/>
      <c r="C224" s="122"/>
      <c r="D224" s="483"/>
      <c r="E224" s="483"/>
      <c r="F224" s="483"/>
      <c r="G224" s="484"/>
      <c r="H224" s="484"/>
      <c r="I224" s="484"/>
      <c r="J224" s="484"/>
      <c r="K224" s="484"/>
      <c r="L224" s="485"/>
      <c r="M224" s="41"/>
    </row>
    <row r="225" spans="1:13" ht="12" customHeight="1" hidden="1">
      <c r="A225" s="6"/>
      <c r="B225" s="41"/>
      <c r="C225" s="122"/>
      <c r="D225" s="483"/>
      <c r="E225" s="483"/>
      <c r="F225" s="483"/>
      <c r="G225" s="484"/>
      <c r="H225" s="484"/>
      <c r="I225" s="484"/>
      <c r="J225" s="484"/>
      <c r="K225" s="484"/>
      <c r="L225" s="485"/>
      <c r="M225" s="41"/>
    </row>
    <row r="226" spans="1:15" ht="12" customHeight="1" hidden="1">
      <c r="A226" s="6"/>
      <c r="B226" s="41"/>
      <c r="C226" s="122"/>
      <c r="D226" s="483"/>
      <c r="E226" s="483"/>
      <c r="F226" s="483"/>
      <c r="G226" s="484"/>
      <c r="H226" s="484"/>
      <c r="I226" s="484"/>
      <c r="J226" s="484"/>
      <c r="K226" s="484"/>
      <c r="L226" s="485"/>
      <c r="M226" s="41"/>
      <c r="O226" s="144"/>
    </row>
    <row r="227" spans="1:13" ht="12" customHeight="1" hidden="1">
      <c r="A227" s="6"/>
      <c r="B227" s="41"/>
      <c r="C227" s="122"/>
      <c r="D227" s="483"/>
      <c r="E227" s="483"/>
      <c r="F227" s="483"/>
      <c r="G227" s="484"/>
      <c r="H227" s="484"/>
      <c r="I227" s="484"/>
      <c r="J227" s="484"/>
      <c r="K227" s="484"/>
      <c r="L227" s="485"/>
      <c r="M227" s="41"/>
    </row>
    <row r="228" spans="1:13" ht="12" customHeight="1" hidden="1" thickBot="1">
      <c r="A228" s="6"/>
      <c r="B228" s="41"/>
      <c r="C228" s="123"/>
      <c r="D228" s="513"/>
      <c r="E228" s="513"/>
      <c r="F228" s="513"/>
      <c r="G228" s="513"/>
      <c r="H228" s="513"/>
      <c r="I228" s="513"/>
      <c r="J228" s="513"/>
      <c r="K228" s="513"/>
      <c r="L228" s="514"/>
      <c r="M228" s="41"/>
    </row>
    <row r="229" spans="3:19" s="6" customFormat="1" ht="1.5" customHeight="1" hidden="1">
      <c r="C229" s="77"/>
      <c r="L229" s="21"/>
      <c r="N229" s="104"/>
      <c r="O229" s="104"/>
      <c r="P229" s="104"/>
      <c r="Q229" s="104"/>
      <c r="R229" s="104"/>
      <c r="S229" s="104"/>
    </row>
    <row r="230" spans="1:13" ht="1.5" customHeight="1" hidden="1">
      <c r="A230" s="6"/>
      <c r="B230" s="515"/>
      <c r="C230" s="515"/>
      <c r="D230" s="515"/>
      <c r="E230" s="515"/>
      <c r="F230" s="515"/>
      <c r="G230" s="515"/>
      <c r="H230" s="515"/>
      <c r="I230" s="515"/>
      <c r="J230" s="515"/>
      <c r="K230" s="515"/>
      <c r="L230" s="515"/>
      <c r="M230" s="124"/>
    </row>
    <row r="231" spans="1:13" ht="13.5" customHeight="1" hidden="1" thickBot="1">
      <c r="A231" s="6"/>
      <c r="B231" s="498"/>
      <c r="C231" s="499"/>
      <c r="D231" s="499"/>
      <c r="E231" s="499"/>
      <c r="F231" s="499"/>
      <c r="G231" s="499"/>
      <c r="H231" s="499"/>
      <c r="I231" s="499"/>
      <c r="J231" s="499"/>
      <c r="K231" s="499"/>
      <c r="L231" s="499"/>
      <c r="M231" s="500"/>
    </row>
    <row r="232" spans="1:13" ht="3.75" customHeight="1" hidden="1">
      <c r="A232" s="6"/>
      <c r="B232" s="509"/>
      <c r="C232" s="509"/>
      <c r="D232" s="509"/>
      <c r="E232" s="509"/>
      <c r="F232" s="509"/>
      <c r="G232" s="509"/>
      <c r="H232" s="509"/>
      <c r="I232" s="509"/>
      <c r="J232" s="509"/>
      <c r="K232" s="509"/>
      <c r="L232" s="509"/>
      <c r="M232" s="124"/>
    </row>
    <row r="233" spans="1:13" ht="52.5" customHeight="1" hidden="1">
      <c r="A233" s="6"/>
      <c r="B233" s="510"/>
      <c r="C233" s="511"/>
      <c r="D233" s="511"/>
      <c r="E233" s="511"/>
      <c r="F233" s="511"/>
      <c r="G233" s="511"/>
      <c r="H233" s="511"/>
      <c r="I233" s="511"/>
      <c r="J233" s="511"/>
      <c r="K233" s="511"/>
      <c r="L233" s="511"/>
      <c r="M233" s="512"/>
    </row>
    <row r="234" spans="1:13" ht="12" customHeight="1" hidden="1">
      <c r="A234" s="6"/>
      <c r="B234" s="517"/>
      <c r="C234" s="524"/>
      <c r="D234" s="524"/>
      <c r="E234" s="524"/>
      <c r="F234" s="524"/>
      <c r="G234" s="524"/>
      <c r="H234" s="524"/>
      <c r="I234" s="524"/>
      <c r="J234" s="524"/>
      <c r="K234" s="524"/>
      <c r="L234" s="524"/>
      <c r="M234" s="125"/>
    </row>
    <row r="235" spans="1:13" ht="12" customHeight="1" hidden="1">
      <c r="A235" s="6"/>
      <c r="B235" s="517"/>
      <c r="C235" s="524"/>
      <c r="D235" s="524"/>
      <c r="E235" s="524"/>
      <c r="F235" s="524"/>
      <c r="G235" s="524"/>
      <c r="H235" s="524"/>
      <c r="I235" s="524"/>
      <c r="J235" s="524"/>
      <c r="K235" s="524"/>
      <c r="L235" s="524"/>
      <c r="M235" s="125"/>
    </row>
    <row r="236" spans="1:13" ht="12" customHeight="1" hidden="1">
      <c r="A236" s="6"/>
      <c r="B236" s="517"/>
      <c r="C236" s="524"/>
      <c r="D236" s="524"/>
      <c r="E236" s="524"/>
      <c r="F236" s="524"/>
      <c r="G236" s="524"/>
      <c r="H236" s="524"/>
      <c r="I236" s="524"/>
      <c r="J236" s="524"/>
      <c r="K236" s="524"/>
      <c r="L236" s="524"/>
      <c r="M236" s="125"/>
    </row>
    <row r="237" spans="1:13" ht="12" customHeight="1" hidden="1">
      <c r="A237" s="6"/>
      <c r="B237" s="517"/>
      <c r="C237" s="524"/>
      <c r="D237" s="524"/>
      <c r="E237" s="524"/>
      <c r="F237" s="524"/>
      <c r="G237" s="524"/>
      <c r="H237" s="524"/>
      <c r="I237" s="524"/>
      <c r="J237" s="524"/>
      <c r="K237" s="524"/>
      <c r="L237" s="524"/>
      <c r="M237" s="125"/>
    </row>
    <row r="238" spans="1:13" ht="12" customHeight="1" hidden="1">
      <c r="A238" s="6"/>
      <c r="B238" s="517"/>
      <c r="C238" s="524"/>
      <c r="D238" s="524"/>
      <c r="E238" s="524"/>
      <c r="F238" s="524"/>
      <c r="G238" s="524"/>
      <c r="H238" s="524"/>
      <c r="I238" s="524"/>
      <c r="J238" s="524"/>
      <c r="K238" s="524"/>
      <c r="L238" s="524"/>
      <c r="M238" s="125"/>
    </row>
    <row r="239" spans="1:13" ht="12" customHeight="1" hidden="1">
      <c r="A239" s="6"/>
      <c r="B239" s="517"/>
      <c r="C239" s="524"/>
      <c r="D239" s="524"/>
      <c r="E239" s="524"/>
      <c r="F239" s="524"/>
      <c r="G239" s="524"/>
      <c r="H239" s="524"/>
      <c r="I239" s="524"/>
      <c r="J239" s="524"/>
      <c r="K239" s="524"/>
      <c r="L239" s="524"/>
      <c r="M239" s="125"/>
    </row>
    <row r="240" spans="1:13" ht="12" customHeight="1" hidden="1">
      <c r="A240" s="6"/>
      <c r="B240" s="126"/>
      <c r="C240" s="516"/>
      <c r="D240" s="516"/>
      <c r="E240" s="516"/>
      <c r="F240" s="516"/>
      <c r="G240" s="516"/>
      <c r="H240" s="516"/>
      <c r="I240" s="516"/>
      <c r="J240" s="516"/>
      <c r="K240" s="516"/>
      <c r="L240" s="516"/>
      <c r="M240" s="20"/>
    </row>
    <row r="241" spans="1:13" ht="12" customHeight="1" hidden="1">
      <c r="A241" s="6"/>
      <c r="B241" s="126"/>
      <c r="C241" s="516"/>
      <c r="D241" s="516"/>
      <c r="E241" s="516"/>
      <c r="F241" s="516"/>
      <c r="G241" s="516"/>
      <c r="H241" s="516"/>
      <c r="I241" s="516"/>
      <c r="J241" s="516"/>
      <c r="K241" s="516"/>
      <c r="L241" s="516"/>
      <c r="M241" s="20"/>
    </row>
    <row r="242" spans="1:13" ht="12" customHeight="1" hidden="1">
      <c r="A242" s="6"/>
      <c r="B242" s="126"/>
      <c r="C242" s="516"/>
      <c r="D242" s="516"/>
      <c r="E242" s="516"/>
      <c r="F242" s="516"/>
      <c r="G242" s="516"/>
      <c r="H242" s="516"/>
      <c r="I242" s="516"/>
      <c r="J242" s="516"/>
      <c r="K242" s="516"/>
      <c r="L242" s="516"/>
      <c r="M242" s="20"/>
    </row>
    <row r="243" spans="1:13" ht="21" customHeight="1" hidden="1">
      <c r="A243" s="6"/>
      <c r="B243" s="517"/>
      <c r="C243" s="518"/>
      <c r="D243" s="518"/>
      <c r="E243" s="518"/>
      <c r="F243" s="518"/>
      <c r="G243" s="518"/>
      <c r="H243" s="518"/>
      <c r="I243" s="518"/>
      <c r="J243" s="518"/>
      <c r="K243" s="518"/>
      <c r="L243" s="518"/>
      <c r="M243" s="519"/>
    </row>
    <row r="244" spans="1:13" ht="33" customHeight="1" hidden="1">
      <c r="A244" s="6"/>
      <c r="B244" s="521"/>
      <c r="C244" s="522"/>
      <c r="D244" s="522"/>
      <c r="E244" s="522"/>
      <c r="F244" s="522"/>
      <c r="G244" s="522"/>
      <c r="H244" s="522"/>
      <c r="I244" s="522"/>
      <c r="J244" s="522"/>
      <c r="K244" s="522"/>
      <c r="L244" s="522"/>
      <c r="M244" s="523"/>
    </row>
    <row r="245" spans="1:13" ht="24" customHeight="1" hidden="1">
      <c r="A245" s="6"/>
      <c r="B245" s="521"/>
      <c r="C245" s="522"/>
      <c r="D245" s="522"/>
      <c r="E245" s="522"/>
      <c r="F245" s="522"/>
      <c r="G245" s="522"/>
      <c r="H245" s="522"/>
      <c r="I245" s="522"/>
      <c r="J245" s="522"/>
      <c r="K245" s="522"/>
      <c r="L245" s="522"/>
      <c r="M245" s="523"/>
    </row>
    <row r="246" spans="1:13" ht="11.25" hidden="1">
      <c r="A246" s="6"/>
      <c r="B246" s="517"/>
      <c r="C246" s="524"/>
      <c r="D246" s="524"/>
      <c r="E246" s="524"/>
      <c r="F246" s="524"/>
      <c r="G246" s="524"/>
      <c r="H246" s="524"/>
      <c r="I246" s="524"/>
      <c r="J246" s="524"/>
      <c r="K246" s="524"/>
      <c r="L246" s="524"/>
      <c r="M246" s="525"/>
    </row>
    <row r="247" spans="1:13" ht="18.75" customHeight="1" hidden="1" thickBot="1">
      <c r="A247" s="6"/>
      <c r="B247" s="526"/>
      <c r="C247" s="527"/>
      <c r="D247" s="527"/>
      <c r="E247" s="527"/>
      <c r="F247" s="527"/>
      <c r="G247" s="527"/>
      <c r="H247" s="527"/>
      <c r="I247" s="527"/>
      <c r="J247" s="527"/>
      <c r="K247" s="527"/>
      <c r="L247" s="527"/>
      <c r="M247" s="528"/>
    </row>
    <row r="248" spans="1:13" ht="27" customHeight="1" hidden="1">
      <c r="A248" s="6"/>
      <c r="B248" s="6"/>
      <c r="C248" s="529"/>
      <c r="D248" s="529"/>
      <c r="E248" s="529"/>
      <c r="F248" s="529"/>
      <c r="G248" s="529"/>
      <c r="H248" s="529"/>
      <c r="I248" s="529"/>
      <c r="J248" s="529"/>
      <c r="K248" s="529"/>
      <c r="L248" s="529"/>
      <c r="M248" s="6"/>
    </row>
    <row r="249" spans="1:12" ht="12.75" customHeight="1">
      <c r="A249" s="6"/>
      <c r="B249" s="6"/>
      <c r="C249" s="471"/>
      <c r="D249" s="471"/>
      <c r="E249" s="127"/>
      <c r="F249" s="6"/>
      <c r="G249" s="128"/>
      <c r="H249" s="530"/>
      <c r="I249" s="530"/>
      <c r="J249" s="530"/>
      <c r="K249" s="530"/>
      <c r="L249" s="21"/>
    </row>
    <row r="250" ht="3.75" customHeight="1"/>
    <row r="251" spans="1:13" ht="31.5" customHeight="1">
      <c r="A251" s="520"/>
      <c r="B251" s="520"/>
      <c r="C251" s="520"/>
      <c r="D251" s="520"/>
      <c r="E251" s="520"/>
      <c r="F251" s="520"/>
      <c r="G251" s="520"/>
      <c r="H251" s="520"/>
      <c r="I251" s="520"/>
      <c r="J251" s="520"/>
      <c r="K251" s="520"/>
      <c r="L251" s="520"/>
      <c r="M251" s="520"/>
    </row>
  </sheetData>
  <sheetProtection/>
  <mergeCells count="384">
    <mergeCell ref="C240:L240"/>
    <mergeCell ref="C241:L241"/>
    <mergeCell ref="B234:L234"/>
    <mergeCell ref="B235:L235"/>
    <mergeCell ref="B236:L236"/>
    <mergeCell ref="B237:L237"/>
    <mergeCell ref="B238:L238"/>
    <mergeCell ref="B239:L239"/>
    <mergeCell ref="C242:L242"/>
    <mergeCell ref="B243:M243"/>
    <mergeCell ref="A251:M251"/>
    <mergeCell ref="B244:M244"/>
    <mergeCell ref="B245:M245"/>
    <mergeCell ref="B246:M246"/>
    <mergeCell ref="B247:M247"/>
    <mergeCell ref="C248:L248"/>
    <mergeCell ref="C249:D249"/>
    <mergeCell ref="H249:K249"/>
    <mergeCell ref="B231:M231"/>
    <mergeCell ref="B232:L232"/>
    <mergeCell ref="B233:M233"/>
    <mergeCell ref="D227:E227"/>
    <mergeCell ref="F227:L227"/>
    <mergeCell ref="D228:E228"/>
    <mergeCell ref="F228:L228"/>
    <mergeCell ref="B230:L230"/>
    <mergeCell ref="K216:M216"/>
    <mergeCell ref="D225:E225"/>
    <mergeCell ref="F225:L225"/>
    <mergeCell ref="D226:E226"/>
    <mergeCell ref="F226:L226"/>
    <mergeCell ref="D223:E223"/>
    <mergeCell ref="F223:L223"/>
    <mergeCell ref="D224:E224"/>
    <mergeCell ref="F224:L224"/>
    <mergeCell ref="C212:L212"/>
    <mergeCell ref="C213:K213"/>
    <mergeCell ref="O216:P216"/>
    <mergeCell ref="B218:M218"/>
    <mergeCell ref="O218:P218"/>
    <mergeCell ref="D220:E220"/>
    <mergeCell ref="F220:L220"/>
    <mergeCell ref="O220:P220"/>
    <mergeCell ref="B216:E216"/>
    <mergeCell ref="H216:J216"/>
    <mergeCell ref="B205:M205"/>
    <mergeCell ref="C196:K196"/>
    <mergeCell ref="B198:M198"/>
    <mergeCell ref="C201:E201"/>
    <mergeCell ref="J201:K201"/>
    <mergeCell ref="D222:E222"/>
    <mergeCell ref="F222:L222"/>
    <mergeCell ref="D221:E221"/>
    <mergeCell ref="F221:L221"/>
    <mergeCell ref="C207:L211"/>
    <mergeCell ref="H188:K188"/>
    <mergeCell ref="H189:K189"/>
    <mergeCell ref="C195:F195"/>
    <mergeCell ref="C202:E202"/>
    <mergeCell ref="J202:K202"/>
    <mergeCell ref="C203:K203"/>
    <mergeCell ref="H182:K182"/>
    <mergeCell ref="M182:M183"/>
    <mergeCell ref="C183:F183"/>
    <mergeCell ref="H183:K183"/>
    <mergeCell ref="H190:K192"/>
    <mergeCell ref="C192:F192"/>
    <mergeCell ref="B185:M185"/>
    <mergeCell ref="C186:L186"/>
    <mergeCell ref="H187:K187"/>
    <mergeCell ref="M187:M189"/>
    <mergeCell ref="C171:F171"/>
    <mergeCell ref="G171:K171"/>
    <mergeCell ref="H194:K194"/>
    <mergeCell ref="C175:L175"/>
    <mergeCell ref="C176:K176"/>
    <mergeCell ref="B178:M178"/>
    <mergeCell ref="A179:M179"/>
    <mergeCell ref="B180:M180"/>
    <mergeCell ref="B182:B183"/>
    <mergeCell ref="C182:F182"/>
    <mergeCell ref="C174:K174"/>
    <mergeCell ref="C163:F163"/>
    <mergeCell ref="G163:K163"/>
    <mergeCell ref="C167:F167"/>
    <mergeCell ref="C172:F172"/>
    <mergeCell ref="G172:K172"/>
    <mergeCell ref="C173:F173"/>
    <mergeCell ref="G173:K173"/>
    <mergeCell ref="C170:F170"/>
    <mergeCell ref="G170:K170"/>
    <mergeCell ref="G161:K161"/>
    <mergeCell ref="C166:F166"/>
    <mergeCell ref="G166:K166"/>
    <mergeCell ref="C168:F168"/>
    <mergeCell ref="G168:K168"/>
    <mergeCell ref="C169:F169"/>
    <mergeCell ref="G169:K169"/>
    <mergeCell ref="C162:F162"/>
    <mergeCell ref="G162:K162"/>
    <mergeCell ref="C159:F159"/>
    <mergeCell ref="G159:K159"/>
    <mergeCell ref="G167:K167"/>
    <mergeCell ref="C164:F164"/>
    <mergeCell ref="G164:K164"/>
    <mergeCell ref="C165:F165"/>
    <mergeCell ref="G165:K165"/>
    <mergeCell ref="C160:F160"/>
    <mergeCell ref="G160:K160"/>
    <mergeCell ref="C161:F161"/>
    <mergeCell ref="C158:F158"/>
    <mergeCell ref="G158:K158"/>
    <mergeCell ref="C149:F149"/>
    <mergeCell ref="H149:K149"/>
    <mergeCell ref="C153:F153"/>
    <mergeCell ref="H153:K153"/>
    <mergeCell ref="C150:F150"/>
    <mergeCell ref="H150:L150"/>
    <mergeCell ref="C154:K154"/>
    <mergeCell ref="B156:M156"/>
    <mergeCell ref="C148:F148"/>
    <mergeCell ref="H148:K148"/>
    <mergeCell ref="C151:F151"/>
    <mergeCell ref="H151:K151"/>
    <mergeCell ref="C152:F152"/>
    <mergeCell ref="H152:K152"/>
    <mergeCell ref="C143:F143"/>
    <mergeCell ref="H143:K143"/>
    <mergeCell ref="C144:F144"/>
    <mergeCell ref="H144:K144"/>
    <mergeCell ref="C147:F147"/>
    <mergeCell ref="H147:K147"/>
    <mergeCell ref="C145:F145"/>
    <mergeCell ref="H145:L145"/>
    <mergeCell ref="C146:F146"/>
    <mergeCell ref="H146:K146"/>
    <mergeCell ref="C141:F141"/>
    <mergeCell ref="H141:K141"/>
    <mergeCell ref="C142:F142"/>
    <mergeCell ref="H142:K142"/>
    <mergeCell ref="C136:F136"/>
    <mergeCell ref="H136:K136"/>
    <mergeCell ref="C140:F140"/>
    <mergeCell ref="H140:K140"/>
    <mergeCell ref="C134:F134"/>
    <mergeCell ref="H134:K134"/>
    <mergeCell ref="C135:F135"/>
    <mergeCell ref="H135:L135"/>
    <mergeCell ref="C139:F139"/>
    <mergeCell ref="H139:K139"/>
    <mergeCell ref="C137:F137"/>
    <mergeCell ref="H137:K137"/>
    <mergeCell ref="C138:F138"/>
    <mergeCell ref="H138:K138"/>
    <mergeCell ref="H129:K129"/>
    <mergeCell ref="C128:F128"/>
    <mergeCell ref="H128:K128"/>
    <mergeCell ref="O125:P125"/>
    <mergeCell ref="C126:F126"/>
    <mergeCell ref="H126:K126"/>
    <mergeCell ref="C127:F127"/>
    <mergeCell ref="H127:K127"/>
    <mergeCell ref="C125:F125"/>
    <mergeCell ref="C110:E110"/>
    <mergeCell ref="J110:K110"/>
    <mergeCell ref="C107:E107"/>
    <mergeCell ref="J107:K107"/>
    <mergeCell ref="C108:E108"/>
    <mergeCell ref="J108:K108"/>
    <mergeCell ref="C109:E109"/>
    <mergeCell ref="J109:K109"/>
    <mergeCell ref="C111:E111"/>
    <mergeCell ref="J111:K111"/>
    <mergeCell ref="C133:F133"/>
    <mergeCell ref="H133:K133"/>
    <mergeCell ref="C115:E115"/>
    <mergeCell ref="J115:K115"/>
    <mergeCell ref="C117:E117"/>
    <mergeCell ref="J117:K117"/>
    <mergeCell ref="G119:K119"/>
    <mergeCell ref="J121:K121"/>
    <mergeCell ref="B123:M123"/>
    <mergeCell ref="C132:F132"/>
    <mergeCell ref="H132:K132"/>
    <mergeCell ref="J114:K114"/>
    <mergeCell ref="C114:E114"/>
    <mergeCell ref="C130:F130"/>
    <mergeCell ref="H130:K130"/>
    <mergeCell ref="C131:F131"/>
    <mergeCell ref="H131:K131"/>
    <mergeCell ref="C129:F129"/>
    <mergeCell ref="C105:E105"/>
    <mergeCell ref="J105:K105"/>
    <mergeCell ref="C106:E106"/>
    <mergeCell ref="J106:K106"/>
    <mergeCell ref="C103:E103"/>
    <mergeCell ref="J103:K103"/>
    <mergeCell ref="C104:E104"/>
    <mergeCell ref="J104:K104"/>
    <mergeCell ref="C98:E98"/>
    <mergeCell ref="J98:K98"/>
    <mergeCell ref="C95:E95"/>
    <mergeCell ref="J95:K95"/>
    <mergeCell ref="C96:E96"/>
    <mergeCell ref="J96:K96"/>
    <mergeCell ref="C97:E97"/>
    <mergeCell ref="J97:K97"/>
    <mergeCell ref="C101:E101"/>
    <mergeCell ref="J101:K101"/>
    <mergeCell ref="C102:E102"/>
    <mergeCell ref="J102:K102"/>
    <mergeCell ref="C99:E99"/>
    <mergeCell ref="J99:K99"/>
    <mergeCell ref="C100:E100"/>
    <mergeCell ref="J100:K100"/>
    <mergeCell ref="C93:E93"/>
    <mergeCell ref="J93:K93"/>
    <mergeCell ref="C94:E94"/>
    <mergeCell ref="J94:K94"/>
    <mergeCell ref="C91:E91"/>
    <mergeCell ref="J91:K91"/>
    <mergeCell ref="C92:E92"/>
    <mergeCell ref="J92:K92"/>
    <mergeCell ref="C86:E86"/>
    <mergeCell ref="J86:K86"/>
    <mergeCell ref="C83:E83"/>
    <mergeCell ref="J83:K83"/>
    <mergeCell ref="C84:E84"/>
    <mergeCell ref="J84:K84"/>
    <mergeCell ref="C85:E85"/>
    <mergeCell ref="J85:K85"/>
    <mergeCell ref="C89:E89"/>
    <mergeCell ref="J89:K89"/>
    <mergeCell ref="C90:E90"/>
    <mergeCell ref="J90:K90"/>
    <mergeCell ref="C87:E87"/>
    <mergeCell ref="J87:K87"/>
    <mergeCell ref="C88:E88"/>
    <mergeCell ref="J88:K88"/>
    <mergeCell ref="C81:E81"/>
    <mergeCell ref="J81:K81"/>
    <mergeCell ref="C82:E82"/>
    <mergeCell ref="J82:K82"/>
    <mergeCell ref="C79:E79"/>
    <mergeCell ref="J79:K79"/>
    <mergeCell ref="C80:E80"/>
    <mergeCell ref="J80:K80"/>
    <mergeCell ref="C74:E74"/>
    <mergeCell ref="J74:K74"/>
    <mergeCell ref="C71:E71"/>
    <mergeCell ref="J71:K71"/>
    <mergeCell ref="C72:E72"/>
    <mergeCell ref="J72:K72"/>
    <mergeCell ref="C73:E73"/>
    <mergeCell ref="J73:K73"/>
    <mergeCell ref="C77:E77"/>
    <mergeCell ref="J77:K77"/>
    <mergeCell ref="C78:E78"/>
    <mergeCell ref="J78:K78"/>
    <mergeCell ref="C75:E75"/>
    <mergeCell ref="J75:K75"/>
    <mergeCell ref="C76:E76"/>
    <mergeCell ref="J76:K76"/>
    <mergeCell ref="C69:E69"/>
    <mergeCell ref="J69:K69"/>
    <mergeCell ref="C70:E70"/>
    <mergeCell ref="J70:K70"/>
    <mergeCell ref="C67:E67"/>
    <mergeCell ref="J67:K67"/>
    <mergeCell ref="C68:E68"/>
    <mergeCell ref="J68:K68"/>
    <mergeCell ref="C62:E62"/>
    <mergeCell ref="J62:K62"/>
    <mergeCell ref="C59:E59"/>
    <mergeCell ref="J59:K59"/>
    <mergeCell ref="C60:E60"/>
    <mergeCell ref="J60:K60"/>
    <mergeCell ref="C61:E61"/>
    <mergeCell ref="J61:K61"/>
    <mergeCell ref="C65:E65"/>
    <mergeCell ref="J65:K65"/>
    <mergeCell ref="C66:E66"/>
    <mergeCell ref="J66:K66"/>
    <mergeCell ref="C63:E63"/>
    <mergeCell ref="J63:K63"/>
    <mergeCell ref="C64:E64"/>
    <mergeCell ref="J64:K64"/>
    <mergeCell ref="C57:E57"/>
    <mergeCell ref="J57:K57"/>
    <mergeCell ref="C58:E58"/>
    <mergeCell ref="J58:K58"/>
    <mergeCell ref="C55:E55"/>
    <mergeCell ref="J55:K55"/>
    <mergeCell ref="C56:E56"/>
    <mergeCell ref="J56:K56"/>
    <mergeCell ref="C50:E50"/>
    <mergeCell ref="J50:K50"/>
    <mergeCell ref="C47:E47"/>
    <mergeCell ref="J47:K47"/>
    <mergeCell ref="C48:E48"/>
    <mergeCell ref="J48:K48"/>
    <mergeCell ref="C49:E49"/>
    <mergeCell ref="J49:K49"/>
    <mergeCell ref="C53:E53"/>
    <mergeCell ref="J53:K53"/>
    <mergeCell ref="C54:E54"/>
    <mergeCell ref="J54:K54"/>
    <mergeCell ref="C51:E51"/>
    <mergeCell ref="J51:K51"/>
    <mergeCell ref="C52:E52"/>
    <mergeCell ref="J52:K52"/>
    <mergeCell ref="C45:E45"/>
    <mergeCell ref="J45:K45"/>
    <mergeCell ref="C46:E46"/>
    <mergeCell ref="J46:K46"/>
    <mergeCell ref="C43:E43"/>
    <mergeCell ref="J43:K43"/>
    <mergeCell ref="C44:E44"/>
    <mergeCell ref="J44:K44"/>
    <mergeCell ref="C39:E39"/>
    <mergeCell ref="J39:K39"/>
    <mergeCell ref="C40:E40"/>
    <mergeCell ref="J40:K40"/>
    <mergeCell ref="C41:E41"/>
    <mergeCell ref="J41:K41"/>
    <mergeCell ref="C42:E42"/>
    <mergeCell ref="J42:K42"/>
    <mergeCell ref="J23:K23"/>
    <mergeCell ref="C24:E24"/>
    <mergeCell ref="J24:K24"/>
    <mergeCell ref="C25:E25"/>
    <mergeCell ref="C29:E29"/>
    <mergeCell ref="J29:K29"/>
    <mergeCell ref="C30:E30"/>
    <mergeCell ref="J30:K30"/>
    <mergeCell ref="C22:E22"/>
    <mergeCell ref="J22:K22"/>
    <mergeCell ref="C23:E23"/>
    <mergeCell ref="C28:E28"/>
    <mergeCell ref="J28:K28"/>
    <mergeCell ref="J25:K25"/>
    <mergeCell ref="C26:E26"/>
    <mergeCell ref="J26:K26"/>
    <mergeCell ref="C27:E27"/>
    <mergeCell ref="J27:K27"/>
    <mergeCell ref="J113:K113"/>
    <mergeCell ref="C113:E113"/>
    <mergeCell ref="J112:K112"/>
    <mergeCell ref="C112:E112"/>
    <mergeCell ref="C33:E33"/>
    <mergeCell ref="J33:K33"/>
    <mergeCell ref="C34:E34"/>
    <mergeCell ref="J34:K34"/>
    <mergeCell ref="J36:K36"/>
    <mergeCell ref="C37:E37"/>
    <mergeCell ref="C31:E31"/>
    <mergeCell ref="J31:K31"/>
    <mergeCell ref="C32:E32"/>
    <mergeCell ref="J32:K32"/>
    <mergeCell ref="J37:K37"/>
    <mergeCell ref="C38:E38"/>
    <mergeCell ref="J38:K38"/>
    <mergeCell ref="C35:E35"/>
    <mergeCell ref="J35:K35"/>
    <mergeCell ref="C36:E36"/>
    <mergeCell ref="C21:E21"/>
    <mergeCell ref="J21:K21"/>
    <mergeCell ref="F2:M2"/>
    <mergeCell ref="D5:L5"/>
    <mergeCell ref="B8:C8"/>
    <mergeCell ref="B11:M11"/>
    <mergeCell ref="B13:M13"/>
    <mergeCell ref="C15:E15"/>
    <mergeCell ref="J15:K15"/>
    <mergeCell ref="J18:K18"/>
    <mergeCell ref="C18:E18"/>
    <mergeCell ref="C19:E19"/>
    <mergeCell ref="J19:K19"/>
    <mergeCell ref="C20:E20"/>
    <mergeCell ref="J20:K20"/>
    <mergeCell ref="C16:E16"/>
    <mergeCell ref="J16:K16"/>
    <mergeCell ref="C17:E17"/>
    <mergeCell ref="J17:K17"/>
  </mergeCells>
  <printOptions horizontalCentered="1"/>
  <pageMargins left="0.2362204724409449" right="0.2362204724409449" top="0.5905511811023623" bottom="0.5905511811023623" header="0.3937007874015748" footer="0.3937007874015748"/>
  <pageSetup blackAndWhite="1" fitToHeight="3" fitToWidth="3" horizontalDpi="300" verticalDpi="300" orientation="portrait" paperSize="9" scale="72" r:id="rId3"/>
  <headerFooter alignWithMargins="0">
    <oddHeader>&amp;R&amp;P/&amp;N</oddHeader>
    <oddFooter>&amp;L&amp;A&amp;R&amp;F</oddFooter>
  </headerFooter>
  <rowBreaks count="1" manualBreakCount="1">
    <brk id="15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I9662966</dc:creator>
  <cp:keywords/>
  <dc:description/>
  <cp:lastModifiedBy>user</cp:lastModifiedBy>
  <cp:lastPrinted>2019-07-17T17:17:14Z</cp:lastPrinted>
  <dcterms:created xsi:type="dcterms:W3CDTF">2012-10-01T15:41:17Z</dcterms:created>
  <dcterms:modified xsi:type="dcterms:W3CDTF">2023-05-31T12:56:22Z</dcterms:modified>
  <cp:category/>
  <cp:version/>
  <cp:contentType/>
  <cp:contentStatus/>
</cp:coreProperties>
</file>